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063_60d92384ea782" sheetId="1" r:id="rId1"/>
  </sheets>
  <definedNames/>
  <calcPr fullCalcOnLoad="1"/>
</workbook>
</file>

<file path=xl/sharedStrings.xml><?xml version="1.0" encoding="utf-8"?>
<sst xmlns="http://schemas.openxmlformats.org/spreadsheetml/2006/main" count="328" uniqueCount="149">
  <si>
    <t>琼海市人民医院2021年编外人员面试成绩及综合成绩</t>
  </si>
  <si>
    <t>序号</t>
  </si>
  <si>
    <t>姓名</t>
  </si>
  <si>
    <t>岗位名称</t>
  </si>
  <si>
    <t>准考证号</t>
  </si>
  <si>
    <t>笔试成绩</t>
  </si>
  <si>
    <t>面试成绩</t>
  </si>
  <si>
    <t>综合成绩</t>
  </si>
  <si>
    <t>综合排名</t>
  </si>
  <si>
    <t>备注</t>
  </si>
  <si>
    <t>马盼</t>
  </si>
  <si>
    <t>护士</t>
  </si>
  <si>
    <t>符孙红</t>
  </si>
  <si>
    <t>钟伙雅</t>
  </si>
  <si>
    <t>王润君</t>
  </si>
  <si>
    <t>邓振玲</t>
  </si>
  <si>
    <t>肖庆勇</t>
  </si>
  <si>
    <t>王丽荣</t>
  </si>
  <si>
    <t>陈巨媚</t>
  </si>
  <si>
    <t>王英銮</t>
  </si>
  <si>
    <t>钟育桃</t>
  </si>
  <si>
    <t>吴兰芳</t>
  </si>
  <si>
    <t>蒋珠敏</t>
  </si>
  <si>
    <t>周容朱</t>
  </si>
  <si>
    <t>钟伙映</t>
  </si>
  <si>
    <t>陈海荣</t>
  </si>
  <si>
    <t>符谷梅</t>
  </si>
  <si>
    <t>宋紫阳</t>
  </si>
  <si>
    <t>吴若荥</t>
  </si>
  <si>
    <t>王风</t>
  </si>
  <si>
    <t>王其慧</t>
  </si>
  <si>
    <t>李桃玲</t>
  </si>
  <si>
    <t>苏恩迈</t>
  </si>
  <si>
    <t>梁小姗</t>
  </si>
  <si>
    <t>邢慧</t>
  </si>
  <si>
    <t>吉珍</t>
  </si>
  <si>
    <t>盛潇琴</t>
  </si>
  <si>
    <t>符连姑</t>
  </si>
  <si>
    <t>何泽珠</t>
  </si>
  <si>
    <t>李道吉</t>
  </si>
  <si>
    <t>唐国坤</t>
  </si>
  <si>
    <t>黄金花</t>
  </si>
  <si>
    <t>余灵</t>
  </si>
  <si>
    <t>王春南</t>
  </si>
  <si>
    <t>熊爽</t>
  </si>
  <si>
    <t>张昌仕</t>
  </si>
  <si>
    <t>陈惠女</t>
  </si>
  <si>
    <t>李炅斌</t>
  </si>
  <si>
    <t>林树妹</t>
  </si>
  <si>
    <t>黄雅真</t>
  </si>
  <si>
    <t>马泽华</t>
  </si>
  <si>
    <t>吴雅倩</t>
  </si>
  <si>
    <t>吴桂青</t>
  </si>
  <si>
    <t>面试未及格</t>
  </si>
  <si>
    <t>黎经婉</t>
  </si>
  <si>
    <t>秦燕美</t>
  </si>
  <si>
    <t>陈茹</t>
  </si>
  <si>
    <t>冯少叶</t>
  </si>
  <si>
    <t>王林昆</t>
  </si>
  <si>
    <t>王发杨</t>
  </si>
  <si>
    <t>谢吉英</t>
  </si>
  <si>
    <t>冯晓娟</t>
  </si>
  <si>
    <t>李悦</t>
  </si>
  <si>
    <t>麦暖玲</t>
  </si>
  <si>
    <t>黄丽虹</t>
  </si>
  <si>
    <t>林坚花</t>
  </si>
  <si>
    <t>张燕</t>
  </si>
  <si>
    <t>梁雪银</t>
  </si>
  <si>
    <t>符丹杏</t>
  </si>
  <si>
    <t>朱琼瑜</t>
  </si>
  <si>
    <t>张选英</t>
  </si>
  <si>
    <t>郑胜坤</t>
  </si>
  <si>
    <t>朱花</t>
  </si>
  <si>
    <t>郭春皎</t>
  </si>
  <si>
    <t>陈淑珍</t>
  </si>
  <si>
    <t>曾三珠</t>
  </si>
  <si>
    <t>符式敏</t>
  </si>
  <si>
    <t>戴薇</t>
  </si>
  <si>
    <t>李丽悠</t>
  </si>
  <si>
    <t>李贤淑</t>
  </si>
  <si>
    <t>欧柳杏</t>
  </si>
  <si>
    <t>黄荟</t>
  </si>
  <si>
    <t>刘秀丽</t>
  </si>
  <si>
    <t>唐小孟</t>
  </si>
  <si>
    <t>黄婉倩</t>
  </si>
  <si>
    <t>缺考</t>
  </si>
  <si>
    <t>李蓥妃</t>
  </si>
  <si>
    <t>符青乡</t>
  </si>
  <si>
    <t>阮玲</t>
  </si>
  <si>
    <t>蔡金娇</t>
  </si>
  <si>
    <t>李丹丹</t>
  </si>
  <si>
    <t>李冬晗</t>
  </si>
  <si>
    <t>羊秋美</t>
  </si>
  <si>
    <t>徐霞</t>
  </si>
  <si>
    <t>胡茂暖</t>
  </si>
  <si>
    <t>蔡妮</t>
  </si>
  <si>
    <t>孙鑫</t>
  </si>
  <si>
    <t>文英祝</t>
  </si>
  <si>
    <t>陈晶莹</t>
  </si>
  <si>
    <t>钟进霞</t>
  </si>
  <si>
    <t>林茹</t>
  </si>
  <si>
    <t>宋凤贞</t>
  </si>
  <si>
    <t>李小梅</t>
  </si>
  <si>
    <t>卢禹彤</t>
  </si>
  <si>
    <t>助产士</t>
  </si>
  <si>
    <t>吴焜</t>
  </si>
  <si>
    <t>廖小灿</t>
  </si>
  <si>
    <t>吴周娟</t>
  </si>
  <si>
    <t>谢邦强</t>
  </si>
  <si>
    <t>输血科技师</t>
  </si>
  <si>
    <t>王正斌</t>
  </si>
  <si>
    <t>检验科技师</t>
  </si>
  <si>
    <t>黄广定</t>
  </si>
  <si>
    <t>莫德敏</t>
  </si>
  <si>
    <t>汤运球</t>
  </si>
  <si>
    <t>李秋雨</t>
  </si>
  <si>
    <t>质控科科员</t>
  </si>
  <si>
    <t>王玲</t>
  </si>
  <si>
    <t>蔡昇</t>
  </si>
  <si>
    <t>运动医学科秘书</t>
  </si>
  <si>
    <t>冯再勇</t>
  </si>
  <si>
    <t>方婧</t>
  </si>
  <si>
    <t>医务科科员</t>
  </si>
  <si>
    <t>孙菀</t>
  </si>
  <si>
    <t>杨善第</t>
  </si>
  <si>
    <t>内科医师</t>
  </si>
  <si>
    <t>吴秀秀</t>
  </si>
  <si>
    <t>黄天谊</t>
  </si>
  <si>
    <t>钟裕宇</t>
  </si>
  <si>
    <t>外科医师</t>
  </si>
  <si>
    <t>石挺飞</t>
  </si>
  <si>
    <t>钟家宁</t>
  </si>
  <si>
    <t>韦迫驰</t>
  </si>
  <si>
    <t>蔡亲慧</t>
  </si>
  <si>
    <t>儿科医师</t>
  </si>
  <si>
    <t>符诗倩</t>
  </si>
  <si>
    <t>祁云霞</t>
  </si>
  <si>
    <t>符蕊</t>
  </si>
  <si>
    <t>阮贵玲</t>
  </si>
  <si>
    <t>健康体检科医师</t>
  </si>
  <si>
    <t>唐梅娟</t>
  </si>
  <si>
    <t>陈佳佳</t>
  </si>
  <si>
    <t>ICU医师</t>
  </si>
  <si>
    <t>许积秀</t>
  </si>
  <si>
    <t>全科医学科</t>
  </si>
  <si>
    <t>符丰勋</t>
  </si>
  <si>
    <t>康复科中医师</t>
  </si>
  <si>
    <t>曾春茹</t>
  </si>
  <si>
    <t>病理科技术员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</si>
</sst>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176" fontId="3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>
      <selection activeCell="C34" sqref="C1:C65536"/>
    </sheetView>
  </sheetViews>
  <sheetFormatPr defaultColWidth="9.00390625" defaultRowHeight="15"/>
  <cols>
    <col min="1" max="1" width="7.28125" style="2" customWidth="1"/>
    <col min="2" max="2" width="9.00390625" style="2" customWidth="1"/>
    <col min="3" max="3" width="14.7109375" style="2" customWidth="1"/>
    <col min="4" max="4" width="14.421875" style="2" customWidth="1"/>
    <col min="5" max="5" width="10.28125" style="2" customWidth="1"/>
    <col min="6" max="6" width="10.140625" style="3" customWidth="1"/>
    <col min="7" max="7" width="12.140625" style="4" customWidth="1"/>
    <col min="8" max="9" width="11.28125" style="2" customWidth="1"/>
    <col min="10" max="16384" width="9.00390625" style="2" customWidth="1"/>
  </cols>
  <sheetData>
    <row r="1" spans="1:10" ht="39.75" customHeight="1">
      <c r="A1" s="5" t="s">
        <v>0</v>
      </c>
      <c r="B1" s="5"/>
      <c r="C1" s="5"/>
      <c r="D1" s="5"/>
      <c r="E1" s="5"/>
      <c r="F1" s="6"/>
      <c r="G1" s="6"/>
      <c r="H1" s="5"/>
      <c r="I1" s="5"/>
      <c r="J1" s="14"/>
    </row>
    <row r="2" spans="1:10" s="1" customFormat="1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15"/>
    </row>
    <row r="3" spans="1:9" ht="24.75" customHeight="1">
      <c r="A3" s="9">
        <v>1</v>
      </c>
      <c r="B3" s="10" t="s">
        <v>10</v>
      </c>
      <c r="C3" s="10" t="s">
        <v>11</v>
      </c>
      <c r="D3" s="10" t="str">
        <f>"210606101704"</f>
        <v>210606101704</v>
      </c>
      <c r="E3" s="9">
        <v>73</v>
      </c>
      <c r="F3" s="11">
        <v>85.59</v>
      </c>
      <c r="G3" s="12">
        <f aca="true" t="shared" si="0" ref="G3:G66">(E3*0.6)+(F3*0.4)</f>
        <v>78.036</v>
      </c>
      <c r="H3" s="9">
        <v>1</v>
      </c>
      <c r="I3" s="9"/>
    </row>
    <row r="4" spans="1:9" ht="24.75" customHeight="1">
      <c r="A4" s="9">
        <v>2</v>
      </c>
      <c r="B4" s="10" t="s">
        <v>12</v>
      </c>
      <c r="C4" s="10" t="s">
        <v>11</v>
      </c>
      <c r="D4" s="10" t="str">
        <f>"210606100824"</f>
        <v>210606100824</v>
      </c>
      <c r="E4" s="9">
        <v>75</v>
      </c>
      <c r="F4" s="11">
        <v>73.85</v>
      </c>
      <c r="G4" s="12">
        <f t="shared" si="0"/>
        <v>74.53999999999999</v>
      </c>
      <c r="H4" s="9">
        <v>2</v>
      </c>
      <c r="I4" s="9"/>
    </row>
    <row r="5" spans="1:9" ht="24.75" customHeight="1">
      <c r="A5" s="9">
        <v>3</v>
      </c>
      <c r="B5" s="10" t="s">
        <v>13</v>
      </c>
      <c r="C5" s="10" t="s">
        <v>11</v>
      </c>
      <c r="D5" s="10" t="str">
        <f>"210606101324"</f>
        <v>210606101324</v>
      </c>
      <c r="E5" s="9">
        <v>77</v>
      </c>
      <c r="F5" s="11">
        <v>64.82</v>
      </c>
      <c r="G5" s="12">
        <f t="shared" si="0"/>
        <v>72.12799999999999</v>
      </c>
      <c r="H5" s="9">
        <v>3</v>
      </c>
      <c r="I5" s="9"/>
    </row>
    <row r="6" spans="1:9" ht="24.75" customHeight="1">
      <c r="A6" s="9">
        <v>4</v>
      </c>
      <c r="B6" s="10" t="s">
        <v>14</v>
      </c>
      <c r="C6" s="10" t="s">
        <v>11</v>
      </c>
      <c r="D6" s="10" t="str">
        <f>"210606101021"</f>
        <v>210606101021</v>
      </c>
      <c r="E6" s="9">
        <v>75</v>
      </c>
      <c r="F6" s="11">
        <v>65.85</v>
      </c>
      <c r="G6" s="12">
        <f t="shared" si="0"/>
        <v>71.34</v>
      </c>
      <c r="H6" s="9">
        <v>4</v>
      </c>
      <c r="I6" s="9"/>
    </row>
    <row r="7" spans="1:9" ht="24.75" customHeight="1">
      <c r="A7" s="9">
        <v>5</v>
      </c>
      <c r="B7" s="10" t="s">
        <v>15</v>
      </c>
      <c r="C7" s="10" t="s">
        <v>11</v>
      </c>
      <c r="D7" s="10" t="str">
        <f>"210606101428"</f>
        <v>210606101428</v>
      </c>
      <c r="E7" s="9">
        <v>65</v>
      </c>
      <c r="F7" s="11">
        <v>79.78</v>
      </c>
      <c r="G7" s="12">
        <f t="shared" si="0"/>
        <v>70.912</v>
      </c>
      <c r="H7" s="9">
        <v>5</v>
      </c>
      <c r="I7" s="9"/>
    </row>
    <row r="8" spans="1:9" ht="24.75" customHeight="1">
      <c r="A8" s="9">
        <v>6</v>
      </c>
      <c r="B8" s="10" t="s">
        <v>16</v>
      </c>
      <c r="C8" s="10" t="s">
        <v>11</v>
      </c>
      <c r="D8" s="10" t="str">
        <f>"210606101706"</f>
        <v>210606101706</v>
      </c>
      <c r="E8" s="9">
        <v>72</v>
      </c>
      <c r="F8" s="11">
        <v>67.04</v>
      </c>
      <c r="G8" s="12">
        <f t="shared" si="0"/>
        <v>70.01599999999999</v>
      </c>
      <c r="H8" s="9">
        <v>6</v>
      </c>
      <c r="I8" s="9"/>
    </row>
    <row r="9" spans="1:9" ht="24.75" customHeight="1">
      <c r="A9" s="9">
        <v>7</v>
      </c>
      <c r="B9" s="10" t="s">
        <v>17</v>
      </c>
      <c r="C9" s="10" t="s">
        <v>11</v>
      </c>
      <c r="D9" s="10" t="str">
        <f>"210606100920"</f>
        <v>210606100920</v>
      </c>
      <c r="E9" s="9">
        <v>70</v>
      </c>
      <c r="F9" s="11">
        <v>69.97</v>
      </c>
      <c r="G9" s="12">
        <f t="shared" si="0"/>
        <v>69.988</v>
      </c>
      <c r="H9" s="9">
        <v>7</v>
      </c>
      <c r="I9" s="9"/>
    </row>
    <row r="10" spans="1:9" ht="24.75" customHeight="1">
      <c r="A10" s="9">
        <v>8</v>
      </c>
      <c r="B10" s="10" t="s">
        <v>18</v>
      </c>
      <c r="C10" s="10" t="s">
        <v>11</v>
      </c>
      <c r="D10" s="10" t="str">
        <f>"210606101109"</f>
        <v>210606101109</v>
      </c>
      <c r="E10" s="9">
        <v>72</v>
      </c>
      <c r="F10" s="11">
        <v>66.39</v>
      </c>
      <c r="G10" s="12">
        <f t="shared" si="0"/>
        <v>69.756</v>
      </c>
      <c r="H10" s="9">
        <v>8</v>
      </c>
      <c r="I10" s="9"/>
    </row>
    <row r="11" spans="1:9" ht="24.75" customHeight="1">
      <c r="A11" s="9">
        <v>9</v>
      </c>
      <c r="B11" s="10" t="s">
        <v>19</v>
      </c>
      <c r="C11" s="10" t="s">
        <v>11</v>
      </c>
      <c r="D11" s="10" t="str">
        <f>"210606100826"</f>
        <v>210606100826</v>
      </c>
      <c r="E11" s="9">
        <v>73</v>
      </c>
      <c r="F11" s="11">
        <v>64.62</v>
      </c>
      <c r="G11" s="12">
        <f t="shared" si="0"/>
        <v>69.648</v>
      </c>
      <c r="H11" s="9">
        <v>9</v>
      </c>
      <c r="I11" s="9"/>
    </row>
    <row r="12" spans="1:9" ht="24.75" customHeight="1">
      <c r="A12" s="9">
        <v>10</v>
      </c>
      <c r="B12" s="10" t="s">
        <v>20</v>
      </c>
      <c r="C12" s="10" t="s">
        <v>11</v>
      </c>
      <c r="D12" s="10" t="str">
        <f>"210606100604"</f>
        <v>210606100604</v>
      </c>
      <c r="E12" s="9">
        <v>66</v>
      </c>
      <c r="F12" s="11">
        <v>74.41</v>
      </c>
      <c r="G12" s="12">
        <f t="shared" si="0"/>
        <v>69.364</v>
      </c>
      <c r="H12" s="9">
        <v>10</v>
      </c>
      <c r="I12" s="9"/>
    </row>
    <row r="13" spans="1:9" ht="24.75" customHeight="1">
      <c r="A13" s="9">
        <v>11</v>
      </c>
      <c r="B13" s="10" t="s">
        <v>21</v>
      </c>
      <c r="C13" s="10" t="s">
        <v>11</v>
      </c>
      <c r="D13" s="10" t="str">
        <f>"210606100713"</f>
        <v>210606100713</v>
      </c>
      <c r="E13" s="9">
        <v>65</v>
      </c>
      <c r="F13" s="11">
        <v>75.22</v>
      </c>
      <c r="G13" s="12">
        <f t="shared" si="0"/>
        <v>69.088</v>
      </c>
      <c r="H13" s="9">
        <v>11</v>
      </c>
      <c r="I13" s="9"/>
    </row>
    <row r="14" spans="1:9" ht="24.75" customHeight="1">
      <c r="A14" s="9">
        <v>12</v>
      </c>
      <c r="B14" s="10" t="s">
        <v>22</v>
      </c>
      <c r="C14" s="10" t="s">
        <v>11</v>
      </c>
      <c r="D14" s="10" t="str">
        <f>"210606100816"</f>
        <v>210606100816</v>
      </c>
      <c r="E14" s="9">
        <v>68</v>
      </c>
      <c r="F14" s="11">
        <v>69.31</v>
      </c>
      <c r="G14" s="12">
        <f t="shared" si="0"/>
        <v>68.524</v>
      </c>
      <c r="H14" s="9">
        <v>12</v>
      </c>
      <c r="I14" s="9"/>
    </row>
    <row r="15" spans="1:9" ht="24.75" customHeight="1">
      <c r="A15" s="9">
        <v>13</v>
      </c>
      <c r="B15" s="10" t="s">
        <v>23</v>
      </c>
      <c r="C15" s="10" t="s">
        <v>11</v>
      </c>
      <c r="D15" s="10" t="str">
        <f>"210606101627"</f>
        <v>210606101627</v>
      </c>
      <c r="E15" s="9">
        <v>68</v>
      </c>
      <c r="F15" s="11">
        <v>69.29</v>
      </c>
      <c r="G15" s="12">
        <f t="shared" si="0"/>
        <v>68.516</v>
      </c>
      <c r="H15" s="9">
        <v>12</v>
      </c>
      <c r="I15" s="9"/>
    </row>
    <row r="16" spans="1:9" ht="24.75" customHeight="1">
      <c r="A16" s="9">
        <v>14</v>
      </c>
      <c r="B16" s="10" t="s">
        <v>24</v>
      </c>
      <c r="C16" s="10" t="s">
        <v>11</v>
      </c>
      <c r="D16" s="10" t="str">
        <f>"210606101323"</f>
        <v>210606101323</v>
      </c>
      <c r="E16" s="9">
        <v>73</v>
      </c>
      <c r="F16" s="11">
        <v>61.23</v>
      </c>
      <c r="G16" s="12">
        <f t="shared" si="0"/>
        <v>68.292</v>
      </c>
      <c r="H16" s="9">
        <v>14</v>
      </c>
      <c r="I16" s="9"/>
    </row>
    <row r="17" spans="1:9" ht="24.75" customHeight="1">
      <c r="A17" s="9">
        <v>15</v>
      </c>
      <c r="B17" s="10" t="s">
        <v>25</v>
      </c>
      <c r="C17" s="10" t="s">
        <v>11</v>
      </c>
      <c r="D17" s="10" t="str">
        <f>"210606100717"</f>
        <v>210606100717</v>
      </c>
      <c r="E17" s="9">
        <v>69</v>
      </c>
      <c r="F17" s="11">
        <v>66.95</v>
      </c>
      <c r="G17" s="12">
        <f t="shared" si="0"/>
        <v>68.18</v>
      </c>
      <c r="H17" s="9">
        <v>15</v>
      </c>
      <c r="I17" s="9"/>
    </row>
    <row r="18" spans="1:9" ht="24.75" customHeight="1">
      <c r="A18" s="9">
        <v>16</v>
      </c>
      <c r="B18" s="10" t="s">
        <v>26</v>
      </c>
      <c r="C18" s="10" t="s">
        <v>11</v>
      </c>
      <c r="D18" s="10" t="str">
        <f>"210606100912"</f>
        <v>210606100912</v>
      </c>
      <c r="E18" s="9">
        <v>67</v>
      </c>
      <c r="F18" s="11">
        <v>69.78</v>
      </c>
      <c r="G18" s="12">
        <f t="shared" si="0"/>
        <v>68.112</v>
      </c>
      <c r="H18" s="9">
        <v>16</v>
      </c>
      <c r="I18" s="9"/>
    </row>
    <row r="19" spans="1:9" ht="24.75" customHeight="1">
      <c r="A19" s="9">
        <v>17</v>
      </c>
      <c r="B19" s="10" t="s">
        <v>27</v>
      </c>
      <c r="C19" s="10" t="s">
        <v>11</v>
      </c>
      <c r="D19" s="10" t="str">
        <f>"210606101526"</f>
        <v>210606101526</v>
      </c>
      <c r="E19" s="9">
        <v>69</v>
      </c>
      <c r="F19" s="11">
        <v>66.61</v>
      </c>
      <c r="G19" s="12">
        <f t="shared" si="0"/>
        <v>68.044</v>
      </c>
      <c r="H19" s="9">
        <v>17</v>
      </c>
      <c r="I19" s="9"/>
    </row>
    <row r="20" spans="1:9" ht="24.75" customHeight="1">
      <c r="A20" s="9">
        <v>18</v>
      </c>
      <c r="B20" s="10" t="s">
        <v>28</v>
      </c>
      <c r="C20" s="10" t="s">
        <v>11</v>
      </c>
      <c r="D20" s="10" t="str">
        <f>"210606100907"</f>
        <v>210606100907</v>
      </c>
      <c r="E20" s="9">
        <v>70</v>
      </c>
      <c r="F20" s="11">
        <v>64.69</v>
      </c>
      <c r="G20" s="12">
        <f t="shared" si="0"/>
        <v>67.876</v>
      </c>
      <c r="H20" s="9">
        <v>18</v>
      </c>
      <c r="I20" s="9"/>
    </row>
    <row r="21" spans="1:9" ht="24.75" customHeight="1">
      <c r="A21" s="9">
        <v>19</v>
      </c>
      <c r="B21" s="10" t="s">
        <v>29</v>
      </c>
      <c r="C21" s="10" t="s">
        <v>11</v>
      </c>
      <c r="D21" s="10" t="str">
        <f>"210606101615"</f>
        <v>210606101615</v>
      </c>
      <c r="E21" s="9">
        <v>70</v>
      </c>
      <c r="F21" s="11">
        <v>64.34</v>
      </c>
      <c r="G21" s="12">
        <f t="shared" si="0"/>
        <v>67.736</v>
      </c>
      <c r="H21" s="9">
        <v>19</v>
      </c>
      <c r="I21" s="9"/>
    </row>
    <row r="22" spans="1:9" ht="24.75" customHeight="1">
      <c r="A22" s="9">
        <v>20</v>
      </c>
      <c r="B22" s="10" t="s">
        <v>30</v>
      </c>
      <c r="C22" s="10" t="s">
        <v>11</v>
      </c>
      <c r="D22" s="10" t="str">
        <f>"210606100926"</f>
        <v>210606100926</v>
      </c>
      <c r="E22" s="9">
        <v>68</v>
      </c>
      <c r="F22" s="11">
        <v>67.16</v>
      </c>
      <c r="G22" s="12">
        <f t="shared" si="0"/>
        <v>67.664</v>
      </c>
      <c r="H22" s="9">
        <v>20</v>
      </c>
      <c r="I22" s="9"/>
    </row>
    <row r="23" spans="1:9" ht="24.75" customHeight="1">
      <c r="A23" s="9">
        <v>21</v>
      </c>
      <c r="B23" s="10" t="s">
        <v>31</v>
      </c>
      <c r="C23" s="10" t="s">
        <v>11</v>
      </c>
      <c r="D23" s="10" t="str">
        <f>"210606100427"</f>
        <v>210606100427</v>
      </c>
      <c r="E23" s="9">
        <v>67</v>
      </c>
      <c r="F23" s="11">
        <v>68.16</v>
      </c>
      <c r="G23" s="12">
        <f t="shared" si="0"/>
        <v>67.464</v>
      </c>
      <c r="H23" s="9">
        <v>21</v>
      </c>
      <c r="I23" s="9"/>
    </row>
    <row r="24" spans="1:9" ht="24.75" customHeight="1">
      <c r="A24" s="9">
        <v>22</v>
      </c>
      <c r="B24" s="10" t="s">
        <v>32</v>
      </c>
      <c r="C24" s="10" t="s">
        <v>11</v>
      </c>
      <c r="D24" s="10" t="str">
        <f>"210606100818"</f>
        <v>210606100818</v>
      </c>
      <c r="E24" s="9">
        <v>67</v>
      </c>
      <c r="F24" s="11">
        <v>67.9</v>
      </c>
      <c r="G24" s="12">
        <f t="shared" si="0"/>
        <v>67.36</v>
      </c>
      <c r="H24" s="9">
        <v>22</v>
      </c>
      <c r="I24" s="9"/>
    </row>
    <row r="25" spans="1:9" ht="24.75" customHeight="1">
      <c r="A25" s="9">
        <v>23</v>
      </c>
      <c r="B25" s="10" t="s">
        <v>33</v>
      </c>
      <c r="C25" s="10" t="s">
        <v>11</v>
      </c>
      <c r="D25" s="10" t="str">
        <f>"210606100921"</f>
        <v>210606100921</v>
      </c>
      <c r="E25" s="9">
        <v>66</v>
      </c>
      <c r="F25" s="11">
        <v>68.2</v>
      </c>
      <c r="G25" s="12">
        <f t="shared" si="0"/>
        <v>66.88</v>
      </c>
      <c r="H25" s="9">
        <v>23</v>
      </c>
      <c r="I25" s="9"/>
    </row>
    <row r="26" spans="1:9" ht="24.75" customHeight="1">
      <c r="A26" s="9">
        <v>24</v>
      </c>
      <c r="B26" s="10" t="s">
        <v>34</v>
      </c>
      <c r="C26" s="10" t="s">
        <v>11</v>
      </c>
      <c r="D26" s="10" t="str">
        <f>"210606101224"</f>
        <v>210606101224</v>
      </c>
      <c r="E26" s="9">
        <v>66</v>
      </c>
      <c r="F26" s="11">
        <v>67.81</v>
      </c>
      <c r="G26" s="12">
        <f t="shared" si="0"/>
        <v>66.724</v>
      </c>
      <c r="H26" s="9">
        <v>24</v>
      </c>
      <c r="I26" s="9"/>
    </row>
    <row r="27" spans="1:9" ht="24.75" customHeight="1">
      <c r="A27" s="9">
        <v>25</v>
      </c>
      <c r="B27" s="10" t="s">
        <v>35</v>
      </c>
      <c r="C27" s="10" t="s">
        <v>11</v>
      </c>
      <c r="D27" s="10" t="str">
        <f>"210606101209"</f>
        <v>210606101209</v>
      </c>
      <c r="E27" s="9">
        <v>68</v>
      </c>
      <c r="F27" s="11">
        <v>64.79</v>
      </c>
      <c r="G27" s="12">
        <f t="shared" si="0"/>
        <v>66.71600000000001</v>
      </c>
      <c r="H27" s="9">
        <v>24</v>
      </c>
      <c r="I27" s="9"/>
    </row>
    <row r="28" spans="1:9" ht="24.75" customHeight="1">
      <c r="A28" s="9">
        <v>26</v>
      </c>
      <c r="B28" s="10" t="s">
        <v>36</v>
      </c>
      <c r="C28" s="10" t="s">
        <v>11</v>
      </c>
      <c r="D28" s="10" t="str">
        <f>"210606101214"</f>
        <v>210606101214</v>
      </c>
      <c r="E28" s="9">
        <v>68</v>
      </c>
      <c r="F28" s="11">
        <v>64.62</v>
      </c>
      <c r="G28" s="12">
        <f t="shared" si="0"/>
        <v>66.648</v>
      </c>
      <c r="H28" s="9">
        <v>26</v>
      </c>
      <c r="I28" s="9"/>
    </row>
    <row r="29" spans="1:9" ht="24.75" customHeight="1">
      <c r="A29" s="9">
        <v>27</v>
      </c>
      <c r="B29" s="10" t="s">
        <v>37</v>
      </c>
      <c r="C29" s="10" t="s">
        <v>11</v>
      </c>
      <c r="D29" s="10" t="str">
        <f>"210606100810"</f>
        <v>210606100810</v>
      </c>
      <c r="E29" s="9">
        <v>68</v>
      </c>
      <c r="F29" s="11">
        <v>64.48</v>
      </c>
      <c r="G29" s="12">
        <f t="shared" si="0"/>
        <v>66.592</v>
      </c>
      <c r="H29" s="9">
        <v>27</v>
      </c>
      <c r="I29" s="9"/>
    </row>
    <row r="30" spans="1:9" ht="24.75" customHeight="1">
      <c r="A30" s="9">
        <v>28</v>
      </c>
      <c r="B30" s="10" t="s">
        <v>38</v>
      </c>
      <c r="C30" s="10" t="s">
        <v>11</v>
      </c>
      <c r="D30" s="10" t="str">
        <f>"210606101329"</f>
        <v>210606101329</v>
      </c>
      <c r="E30" s="9">
        <v>64</v>
      </c>
      <c r="F30" s="11">
        <v>70.27</v>
      </c>
      <c r="G30" s="12">
        <f t="shared" si="0"/>
        <v>66.508</v>
      </c>
      <c r="H30" s="9">
        <v>28</v>
      </c>
      <c r="I30" s="9"/>
    </row>
    <row r="31" spans="1:9" ht="24.75" customHeight="1">
      <c r="A31" s="9">
        <v>29</v>
      </c>
      <c r="B31" s="10" t="s">
        <v>39</v>
      </c>
      <c r="C31" s="10" t="s">
        <v>11</v>
      </c>
      <c r="D31" s="10" t="str">
        <f>"210606101422"</f>
        <v>210606101422</v>
      </c>
      <c r="E31" s="9">
        <v>66</v>
      </c>
      <c r="F31" s="11">
        <v>67.26</v>
      </c>
      <c r="G31" s="12">
        <f t="shared" si="0"/>
        <v>66.504</v>
      </c>
      <c r="H31" s="9">
        <v>29</v>
      </c>
      <c r="I31" s="9"/>
    </row>
    <row r="32" spans="1:9" ht="24.75" customHeight="1">
      <c r="A32" s="9">
        <v>30</v>
      </c>
      <c r="B32" s="10" t="s">
        <v>40</v>
      </c>
      <c r="C32" s="10" t="s">
        <v>11</v>
      </c>
      <c r="D32" s="10" t="str">
        <f>"210606100418"</f>
        <v>210606100418</v>
      </c>
      <c r="E32" s="9">
        <v>67</v>
      </c>
      <c r="F32" s="11">
        <v>65.23</v>
      </c>
      <c r="G32" s="12">
        <f t="shared" si="0"/>
        <v>66.292</v>
      </c>
      <c r="H32" s="9">
        <v>30</v>
      </c>
      <c r="I32" s="9"/>
    </row>
    <row r="33" spans="1:9" ht="24.75" customHeight="1">
      <c r="A33" s="9">
        <v>31</v>
      </c>
      <c r="B33" s="10" t="s">
        <v>41</v>
      </c>
      <c r="C33" s="10" t="s">
        <v>11</v>
      </c>
      <c r="D33" s="10" t="str">
        <f>"210606100712"</f>
        <v>210606100712</v>
      </c>
      <c r="E33" s="9">
        <v>69</v>
      </c>
      <c r="F33" s="11">
        <v>61.81</v>
      </c>
      <c r="G33" s="12">
        <f t="shared" si="0"/>
        <v>66.124</v>
      </c>
      <c r="H33" s="9">
        <v>31</v>
      </c>
      <c r="I33" s="9"/>
    </row>
    <row r="34" spans="1:9" ht="24.75" customHeight="1">
      <c r="A34" s="9">
        <v>32</v>
      </c>
      <c r="B34" s="10" t="s">
        <v>42</v>
      </c>
      <c r="C34" s="10" t="s">
        <v>11</v>
      </c>
      <c r="D34" s="10" t="str">
        <f>"210606101018"</f>
        <v>210606101018</v>
      </c>
      <c r="E34" s="9">
        <v>67</v>
      </c>
      <c r="F34" s="11">
        <v>64.6</v>
      </c>
      <c r="G34" s="12">
        <f t="shared" si="0"/>
        <v>66.03999999999999</v>
      </c>
      <c r="H34" s="9">
        <v>32</v>
      </c>
      <c r="I34" s="9"/>
    </row>
    <row r="35" spans="1:9" ht="24.75" customHeight="1">
      <c r="A35" s="9">
        <v>33</v>
      </c>
      <c r="B35" s="10" t="s">
        <v>43</v>
      </c>
      <c r="C35" s="10" t="s">
        <v>11</v>
      </c>
      <c r="D35" s="10" t="str">
        <f>"210606101002"</f>
        <v>210606101002</v>
      </c>
      <c r="E35" s="9">
        <v>66</v>
      </c>
      <c r="F35" s="11">
        <v>65.49</v>
      </c>
      <c r="G35" s="12">
        <f t="shared" si="0"/>
        <v>65.79599999999999</v>
      </c>
      <c r="H35" s="9">
        <v>33</v>
      </c>
      <c r="I35" s="9"/>
    </row>
    <row r="36" spans="1:9" ht="24.75" customHeight="1">
      <c r="A36" s="9">
        <v>34</v>
      </c>
      <c r="B36" s="10" t="s">
        <v>44</v>
      </c>
      <c r="C36" s="10" t="s">
        <v>11</v>
      </c>
      <c r="D36" s="10" t="str">
        <f>"210606101716"</f>
        <v>210606101716</v>
      </c>
      <c r="E36" s="9">
        <v>66</v>
      </c>
      <c r="F36" s="11">
        <v>65.46</v>
      </c>
      <c r="G36" s="12">
        <f t="shared" si="0"/>
        <v>65.78399999999999</v>
      </c>
      <c r="H36" s="9">
        <v>34</v>
      </c>
      <c r="I36" s="9"/>
    </row>
    <row r="37" spans="1:9" ht="24.75" customHeight="1">
      <c r="A37" s="9">
        <v>35</v>
      </c>
      <c r="B37" s="10" t="s">
        <v>45</v>
      </c>
      <c r="C37" s="10" t="s">
        <v>11</v>
      </c>
      <c r="D37" s="10" t="str">
        <f>"210606100828"</f>
        <v>210606100828</v>
      </c>
      <c r="E37" s="9">
        <v>66</v>
      </c>
      <c r="F37" s="11">
        <v>65.19</v>
      </c>
      <c r="G37" s="12">
        <f t="shared" si="0"/>
        <v>65.676</v>
      </c>
      <c r="H37" s="9">
        <v>35</v>
      </c>
      <c r="I37" s="9"/>
    </row>
    <row r="38" spans="1:9" ht="24.75" customHeight="1">
      <c r="A38" s="9">
        <v>36</v>
      </c>
      <c r="B38" s="10" t="s">
        <v>46</v>
      </c>
      <c r="C38" s="10" t="s">
        <v>11</v>
      </c>
      <c r="D38" s="10" t="str">
        <f>"210606101511"</f>
        <v>210606101511</v>
      </c>
      <c r="E38" s="9">
        <v>69</v>
      </c>
      <c r="F38" s="11">
        <v>60.53</v>
      </c>
      <c r="G38" s="12">
        <f t="shared" si="0"/>
        <v>65.612</v>
      </c>
      <c r="H38" s="9">
        <v>36</v>
      </c>
      <c r="I38" s="9"/>
    </row>
    <row r="39" spans="1:9" ht="24.75" customHeight="1">
      <c r="A39" s="9">
        <v>37</v>
      </c>
      <c r="B39" s="10" t="s">
        <v>47</v>
      </c>
      <c r="C39" s="10" t="s">
        <v>11</v>
      </c>
      <c r="D39" s="10" t="str">
        <f>"210606101714"</f>
        <v>210606101714</v>
      </c>
      <c r="E39" s="9">
        <v>63</v>
      </c>
      <c r="F39" s="11">
        <v>69.49</v>
      </c>
      <c r="G39" s="12">
        <f t="shared" si="0"/>
        <v>65.596</v>
      </c>
      <c r="H39" s="9">
        <v>37</v>
      </c>
      <c r="I39" s="9"/>
    </row>
    <row r="40" spans="1:9" ht="24.75" customHeight="1">
      <c r="A40" s="9">
        <v>38</v>
      </c>
      <c r="B40" s="10" t="s">
        <v>48</v>
      </c>
      <c r="C40" s="10" t="s">
        <v>11</v>
      </c>
      <c r="D40" s="10" t="str">
        <f>"210606101211"</f>
        <v>210606101211</v>
      </c>
      <c r="E40" s="9">
        <v>68</v>
      </c>
      <c r="F40" s="11">
        <v>61.88</v>
      </c>
      <c r="G40" s="12">
        <f t="shared" si="0"/>
        <v>65.55199999999999</v>
      </c>
      <c r="H40" s="9">
        <v>38</v>
      </c>
      <c r="I40" s="9"/>
    </row>
    <row r="41" spans="1:9" ht="24.75" customHeight="1">
      <c r="A41" s="9">
        <v>39</v>
      </c>
      <c r="B41" s="10" t="s">
        <v>49</v>
      </c>
      <c r="C41" s="10" t="s">
        <v>11</v>
      </c>
      <c r="D41" s="10" t="str">
        <f>"210606101229"</f>
        <v>210606101229</v>
      </c>
      <c r="E41" s="9">
        <v>68</v>
      </c>
      <c r="F41" s="11">
        <v>61.66</v>
      </c>
      <c r="G41" s="12">
        <f t="shared" si="0"/>
        <v>65.464</v>
      </c>
      <c r="H41" s="9">
        <v>39</v>
      </c>
      <c r="I41" s="9"/>
    </row>
    <row r="42" spans="1:9" ht="24.75" customHeight="1">
      <c r="A42" s="9">
        <v>40</v>
      </c>
      <c r="B42" s="10" t="s">
        <v>50</v>
      </c>
      <c r="C42" s="10" t="s">
        <v>11</v>
      </c>
      <c r="D42" s="10" t="str">
        <f>"210606100924"</f>
        <v>210606100924</v>
      </c>
      <c r="E42" s="9">
        <v>69</v>
      </c>
      <c r="F42" s="11">
        <v>60.13</v>
      </c>
      <c r="G42" s="12">
        <f t="shared" si="0"/>
        <v>65.452</v>
      </c>
      <c r="H42" s="9">
        <v>40</v>
      </c>
      <c r="I42" s="9"/>
    </row>
    <row r="43" spans="1:9" ht="24.75" customHeight="1">
      <c r="A43" s="9">
        <v>41</v>
      </c>
      <c r="B43" s="10" t="s">
        <v>51</v>
      </c>
      <c r="C43" s="10" t="s">
        <v>11</v>
      </c>
      <c r="D43" s="10" t="str">
        <f>"210606100715"</f>
        <v>210606100715</v>
      </c>
      <c r="E43" s="9">
        <v>68</v>
      </c>
      <c r="F43" s="11">
        <v>61.38</v>
      </c>
      <c r="G43" s="12">
        <f t="shared" si="0"/>
        <v>65.352</v>
      </c>
      <c r="H43" s="9">
        <v>41</v>
      </c>
      <c r="I43" s="9"/>
    </row>
    <row r="44" spans="1:9" ht="24.75" customHeight="1">
      <c r="A44" s="9">
        <v>42</v>
      </c>
      <c r="B44" s="10" t="s">
        <v>52</v>
      </c>
      <c r="C44" s="10" t="s">
        <v>11</v>
      </c>
      <c r="D44" s="10" t="str">
        <f>"210606100415"</f>
        <v>210606100415</v>
      </c>
      <c r="E44" s="9">
        <v>70</v>
      </c>
      <c r="F44" s="13">
        <v>58.37</v>
      </c>
      <c r="G44" s="12">
        <f t="shared" si="0"/>
        <v>65.348</v>
      </c>
      <c r="H44" s="9">
        <v>41</v>
      </c>
      <c r="I44" s="9" t="s">
        <v>53</v>
      </c>
    </row>
    <row r="45" spans="1:9" ht="24.75" customHeight="1">
      <c r="A45" s="9">
        <v>43</v>
      </c>
      <c r="B45" s="10" t="s">
        <v>54</v>
      </c>
      <c r="C45" s="10" t="s">
        <v>11</v>
      </c>
      <c r="D45" s="10" t="str">
        <f>"210606101230"</f>
        <v>210606101230</v>
      </c>
      <c r="E45" s="9">
        <v>65</v>
      </c>
      <c r="F45" s="11">
        <v>65.75</v>
      </c>
      <c r="G45" s="12">
        <f t="shared" si="0"/>
        <v>65.3</v>
      </c>
      <c r="H45" s="9">
        <v>43</v>
      </c>
      <c r="I45" s="9"/>
    </row>
    <row r="46" spans="1:9" ht="24.75" customHeight="1">
      <c r="A46" s="9">
        <v>44</v>
      </c>
      <c r="B46" s="10" t="s">
        <v>55</v>
      </c>
      <c r="C46" s="10" t="s">
        <v>11</v>
      </c>
      <c r="D46" s="10" t="str">
        <f>"210606100823"</f>
        <v>210606100823</v>
      </c>
      <c r="E46" s="9">
        <v>67</v>
      </c>
      <c r="F46" s="11">
        <v>62.42</v>
      </c>
      <c r="G46" s="12">
        <f t="shared" si="0"/>
        <v>65.168</v>
      </c>
      <c r="H46" s="9">
        <v>44</v>
      </c>
      <c r="I46" s="9"/>
    </row>
    <row r="47" spans="1:9" ht="24.75" customHeight="1">
      <c r="A47" s="9">
        <v>45</v>
      </c>
      <c r="B47" s="10" t="s">
        <v>56</v>
      </c>
      <c r="C47" s="10" t="s">
        <v>11</v>
      </c>
      <c r="D47" s="10" t="str">
        <f>"210606100229"</f>
        <v>210606100229</v>
      </c>
      <c r="E47" s="9">
        <v>65</v>
      </c>
      <c r="F47" s="11">
        <v>65.38</v>
      </c>
      <c r="G47" s="12">
        <f t="shared" si="0"/>
        <v>65.152</v>
      </c>
      <c r="H47" s="9">
        <v>45</v>
      </c>
      <c r="I47" s="9"/>
    </row>
    <row r="48" spans="1:9" ht="24.75" customHeight="1">
      <c r="A48" s="9">
        <v>46</v>
      </c>
      <c r="B48" s="10" t="s">
        <v>57</v>
      </c>
      <c r="C48" s="10" t="s">
        <v>11</v>
      </c>
      <c r="D48" s="10" t="str">
        <f>"210606101423"</f>
        <v>210606101423</v>
      </c>
      <c r="E48" s="9">
        <v>65</v>
      </c>
      <c r="F48" s="11">
        <v>65.15</v>
      </c>
      <c r="G48" s="12">
        <f t="shared" si="0"/>
        <v>65.06</v>
      </c>
      <c r="H48" s="9">
        <v>46</v>
      </c>
      <c r="I48" s="9"/>
    </row>
    <row r="49" spans="1:9" ht="24.75" customHeight="1">
      <c r="A49" s="9">
        <v>47</v>
      </c>
      <c r="B49" s="10" t="s">
        <v>58</v>
      </c>
      <c r="C49" s="10" t="s">
        <v>11</v>
      </c>
      <c r="D49" s="10" t="str">
        <f>"210606100919"</f>
        <v>210606100919</v>
      </c>
      <c r="E49" s="9">
        <v>64</v>
      </c>
      <c r="F49" s="11">
        <v>66.4</v>
      </c>
      <c r="G49" s="12">
        <f t="shared" si="0"/>
        <v>64.96000000000001</v>
      </c>
      <c r="H49" s="9">
        <v>47</v>
      </c>
      <c r="I49" s="9"/>
    </row>
    <row r="50" spans="1:9" ht="24.75" customHeight="1">
      <c r="A50" s="9">
        <v>48</v>
      </c>
      <c r="B50" s="10" t="s">
        <v>59</v>
      </c>
      <c r="C50" s="10" t="s">
        <v>11</v>
      </c>
      <c r="D50" s="10" t="str">
        <f>"210606100815"</f>
        <v>210606100815</v>
      </c>
      <c r="E50" s="9">
        <v>63</v>
      </c>
      <c r="F50" s="11">
        <v>66.69</v>
      </c>
      <c r="G50" s="12">
        <f t="shared" si="0"/>
        <v>64.476</v>
      </c>
      <c r="H50" s="9">
        <v>48</v>
      </c>
      <c r="I50" s="9"/>
    </row>
    <row r="51" spans="1:9" ht="24.75" customHeight="1">
      <c r="A51" s="9">
        <v>49</v>
      </c>
      <c r="B51" s="10" t="s">
        <v>60</v>
      </c>
      <c r="C51" s="10" t="s">
        <v>11</v>
      </c>
      <c r="D51" s="10" t="str">
        <f>"210606100407"</f>
        <v>210606100407</v>
      </c>
      <c r="E51" s="9">
        <v>66</v>
      </c>
      <c r="F51" s="11">
        <v>62.07</v>
      </c>
      <c r="G51" s="12">
        <f t="shared" si="0"/>
        <v>64.428</v>
      </c>
      <c r="H51" s="9">
        <v>49</v>
      </c>
      <c r="I51" s="9"/>
    </row>
    <row r="52" spans="1:9" ht="24.75" customHeight="1">
      <c r="A52" s="9">
        <v>50</v>
      </c>
      <c r="B52" s="10" t="s">
        <v>61</v>
      </c>
      <c r="C52" s="10" t="s">
        <v>11</v>
      </c>
      <c r="D52" s="10" t="str">
        <f>"210606101703"</f>
        <v>210606101703</v>
      </c>
      <c r="E52" s="9">
        <v>63</v>
      </c>
      <c r="F52" s="11">
        <v>66.54</v>
      </c>
      <c r="G52" s="12">
        <f t="shared" si="0"/>
        <v>64.416</v>
      </c>
      <c r="H52" s="9">
        <v>50</v>
      </c>
      <c r="I52" s="9"/>
    </row>
    <row r="53" spans="1:9" ht="24.75" customHeight="1">
      <c r="A53" s="9">
        <v>51</v>
      </c>
      <c r="B53" s="10" t="s">
        <v>62</v>
      </c>
      <c r="C53" s="10" t="s">
        <v>11</v>
      </c>
      <c r="D53" s="10" t="str">
        <f>"210606100204"</f>
        <v>210606100204</v>
      </c>
      <c r="E53" s="9">
        <v>66</v>
      </c>
      <c r="F53" s="11">
        <v>61.9</v>
      </c>
      <c r="G53" s="12">
        <f t="shared" si="0"/>
        <v>64.36</v>
      </c>
      <c r="H53" s="9">
        <v>51</v>
      </c>
      <c r="I53" s="9"/>
    </row>
    <row r="54" spans="1:9" ht="24.75" customHeight="1">
      <c r="A54" s="9">
        <v>52</v>
      </c>
      <c r="B54" s="10" t="s">
        <v>63</v>
      </c>
      <c r="C54" s="10" t="s">
        <v>11</v>
      </c>
      <c r="D54" s="10" t="str">
        <f>"210606101313"</f>
        <v>210606101313</v>
      </c>
      <c r="E54" s="9">
        <v>66</v>
      </c>
      <c r="F54" s="11">
        <v>61.88</v>
      </c>
      <c r="G54" s="12">
        <f t="shared" si="0"/>
        <v>64.352</v>
      </c>
      <c r="H54" s="9">
        <v>52</v>
      </c>
      <c r="I54" s="9"/>
    </row>
    <row r="55" spans="1:9" ht="24.75" customHeight="1">
      <c r="A55" s="9">
        <v>53</v>
      </c>
      <c r="B55" s="10" t="s">
        <v>64</v>
      </c>
      <c r="C55" s="10" t="s">
        <v>11</v>
      </c>
      <c r="D55" s="10" t="str">
        <f>"210606101525"</f>
        <v>210606101525</v>
      </c>
      <c r="E55" s="9">
        <v>64</v>
      </c>
      <c r="F55" s="11">
        <v>64.17</v>
      </c>
      <c r="G55" s="12">
        <f t="shared" si="0"/>
        <v>64.068</v>
      </c>
      <c r="H55" s="9">
        <v>53</v>
      </c>
      <c r="I55" s="9"/>
    </row>
    <row r="56" spans="1:9" ht="24.75" customHeight="1">
      <c r="A56" s="9">
        <v>54</v>
      </c>
      <c r="B56" s="10" t="s">
        <v>65</v>
      </c>
      <c r="C56" s="10" t="s">
        <v>11</v>
      </c>
      <c r="D56" s="10" t="str">
        <f>"210606100707"</f>
        <v>210606100707</v>
      </c>
      <c r="E56" s="9">
        <v>64</v>
      </c>
      <c r="F56" s="11">
        <v>64.03</v>
      </c>
      <c r="G56" s="12">
        <f t="shared" si="0"/>
        <v>64.012</v>
      </c>
      <c r="H56" s="9">
        <v>54</v>
      </c>
      <c r="I56" s="9"/>
    </row>
    <row r="57" spans="1:9" ht="24.75" customHeight="1">
      <c r="A57" s="9">
        <v>55</v>
      </c>
      <c r="B57" s="10" t="s">
        <v>66</v>
      </c>
      <c r="C57" s="10" t="s">
        <v>11</v>
      </c>
      <c r="D57" s="10" t="str">
        <f>"210606100817"</f>
        <v>210606100817</v>
      </c>
      <c r="E57" s="9">
        <v>65</v>
      </c>
      <c r="F57" s="11">
        <v>61.88</v>
      </c>
      <c r="G57" s="12">
        <f t="shared" si="0"/>
        <v>63.752</v>
      </c>
      <c r="H57" s="9">
        <v>55</v>
      </c>
      <c r="I57" s="9"/>
    </row>
    <row r="58" spans="1:9" ht="24.75" customHeight="1">
      <c r="A58" s="9">
        <v>56</v>
      </c>
      <c r="B58" s="10" t="s">
        <v>67</v>
      </c>
      <c r="C58" s="10" t="s">
        <v>11</v>
      </c>
      <c r="D58" s="10" t="str">
        <f>"210606101616"</f>
        <v>210606101616</v>
      </c>
      <c r="E58" s="9">
        <v>64</v>
      </c>
      <c r="F58" s="11">
        <v>62.95</v>
      </c>
      <c r="G58" s="12">
        <f t="shared" si="0"/>
        <v>63.58</v>
      </c>
      <c r="H58" s="9">
        <v>56</v>
      </c>
      <c r="I58" s="9"/>
    </row>
    <row r="59" spans="1:9" ht="24.75" customHeight="1">
      <c r="A59" s="9">
        <v>57</v>
      </c>
      <c r="B59" s="10" t="s">
        <v>68</v>
      </c>
      <c r="C59" s="10" t="s">
        <v>11</v>
      </c>
      <c r="D59" s="10" t="str">
        <f>"210606101430"</f>
        <v>210606101430</v>
      </c>
      <c r="E59" s="9">
        <v>63</v>
      </c>
      <c r="F59" s="11">
        <v>63.74</v>
      </c>
      <c r="G59" s="12">
        <f t="shared" si="0"/>
        <v>63.296</v>
      </c>
      <c r="H59" s="9">
        <v>57</v>
      </c>
      <c r="I59" s="9"/>
    </row>
    <row r="60" spans="1:9" ht="24.75" customHeight="1">
      <c r="A60" s="9">
        <v>58</v>
      </c>
      <c r="B60" s="10" t="s">
        <v>69</v>
      </c>
      <c r="C60" s="10" t="s">
        <v>11</v>
      </c>
      <c r="D60" s="10" t="str">
        <f>"210606100803"</f>
        <v>210606100803</v>
      </c>
      <c r="E60" s="9">
        <v>64</v>
      </c>
      <c r="F60" s="11">
        <v>62.07</v>
      </c>
      <c r="G60" s="12">
        <f t="shared" si="0"/>
        <v>63.228</v>
      </c>
      <c r="H60" s="9">
        <v>58</v>
      </c>
      <c r="I60" s="9"/>
    </row>
    <row r="61" spans="1:9" ht="24.75" customHeight="1">
      <c r="A61" s="9">
        <v>59</v>
      </c>
      <c r="B61" s="10" t="s">
        <v>70</v>
      </c>
      <c r="C61" s="10" t="s">
        <v>11</v>
      </c>
      <c r="D61" s="10" t="str">
        <f>"210606100416"</f>
        <v>210606100416</v>
      </c>
      <c r="E61" s="9">
        <v>65</v>
      </c>
      <c r="F61" s="11">
        <v>60.44</v>
      </c>
      <c r="G61" s="12">
        <f t="shared" si="0"/>
        <v>63.176</v>
      </c>
      <c r="H61" s="9">
        <v>59</v>
      </c>
      <c r="I61" s="9"/>
    </row>
    <row r="62" spans="1:9" ht="24.75" customHeight="1">
      <c r="A62" s="9">
        <v>60</v>
      </c>
      <c r="B62" s="10" t="s">
        <v>71</v>
      </c>
      <c r="C62" s="10" t="s">
        <v>11</v>
      </c>
      <c r="D62" s="10" t="str">
        <f>"210606100522"</f>
        <v>210606100522</v>
      </c>
      <c r="E62" s="9">
        <v>64</v>
      </c>
      <c r="F62" s="11">
        <v>60.94</v>
      </c>
      <c r="G62" s="12">
        <f t="shared" si="0"/>
        <v>62.775999999999996</v>
      </c>
      <c r="H62" s="9">
        <v>60</v>
      </c>
      <c r="I62" s="9"/>
    </row>
    <row r="63" spans="1:9" ht="24.75" customHeight="1">
      <c r="A63" s="9">
        <v>61</v>
      </c>
      <c r="B63" s="10" t="s">
        <v>72</v>
      </c>
      <c r="C63" s="10" t="s">
        <v>11</v>
      </c>
      <c r="D63" s="10" t="str">
        <f>"210606100903"</f>
        <v>210606100903</v>
      </c>
      <c r="E63" s="9">
        <v>63</v>
      </c>
      <c r="F63" s="11">
        <v>61.92</v>
      </c>
      <c r="G63" s="12">
        <f t="shared" si="0"/>
        <v>62.568</v>
      </c>
      <c r="H63" s="9">
        <v>61</v>
      </c>
      <c r="I63" s="9"/>
    </row>
    <row r="64" spans="1:9" ht="24.75" customHeight="1">
      <c r="A64" s="9">
        <v>62</v>
      </c>
      <c r="B64" s="10" t="s">
        <v>73</v>
      </c>
      <c r="C64" s="10" t="s">
        <v>11</v>
      </c>
      <c r="D64" s="10" t="str">
        <f>"210606100610"</f>
        <v>210606100610</v>
      </c>
      <c r="E64" s="9">
        <v>64</v>
      </c>
      <c r="F64" s="11">
        <v>60.23</v>
      </c>
      <c r="G64" s="12">
        <f t="shared" si="0"/>
        <v>62.492</v>
      </c>
      <c r="H64" s="9">
        <v>62</v>
      </c>
      <c r="I64" s="9"/>
    </row>
    <row r="65" spans="1:9" ht="24.75" customHeight="1">
      <c r="A65" s="9">
        <v>63</v>
      </c>
      <c r="B65" s="10" t="s">
        <v>74</v>
      </c>
      <c r="C65" s="10" t="s">
        <v>11</v>
      </c>
      <c r="D65" s="10" t="str">
        <f>"210606100608"</f>
        <v>210606100608</v>
      </c>
      <c r="E65" s="9">
        <v>63</v>
      </c>
      <c r="F65" s="11">
        <v>60.81</v>
      </c>
      <c r="G65" s="12">
        <f t="shared" si="0"/>
        <v>62.123999999999995</v>
      </c>
      <c r="H65" s="9">
        <v>63</v>
      </c>
      <c r="I65" s="9"/>
    </row>
    <row r="66" spans="1:9" ht="24.75" customHeight="1">
      <c r="A66" s="9">
        <v>64</v>
      </c>
      <c r="B66" s="10" t="s">
        <v>75</v>
      </c>
      <c r="C66" s="10" t="s">
        <v>11</v>
      </c>
      <c r="D66" s="10" t="str">
        <f>"210606100618"</f>
        <v>210606100618</v>
      </c>
      <c r="E66" s="9">
        <v>63</v>
      </c>
      <c r="F66" s="11">
        <v>60.42</v>
      </c>
      <c r="G66" s="12">
        <f t="shared" si="0"/>
        <v>61.968</v>
      </c>
      <c r="H66" s="9">
        <v>64</v>
      </c>
      <c r="I66" s="9"/>
    </row>
    <row r="67" spans="1:9" ht="24.75" customHeight="1">
      <c r="A67" s="9">
        <v>65</v>
      </c>
      <c r="B67" s="10" t="s">
        <v>76</v>
      </c>
      <c r="C67" s="10" t="s">
        <v>11</v>
      </c>
      <c r="D67" s="10" t="str">
        <f>"210606101012"</f>
        <v>210606101012</v>
      </c>
      <c r="E67" s="9">
        <v>63</v>
      </c>
      <c r="F67" s="11">
        <v>60.2</v>
      </c>
      <c r="G67" s="12">
        <f aca="true" t="shared" si="1" ref="G67:G74">(E67*0.6)+(F67*0.4)</f>
        <v>61.879999999999995</v>
      </c>
      <c r="H67" s="9">
        <v>65</v>
      </c>
      <c r="I67" s="9"/>
    </row>
    <row r="68" spans="1:9" ht="24.75" customHeight="1">
      <c r="A68" s="9">
        <v>66</v>
      </c>
      <c r="B68" s="10" t="s">
        <v>77</v>
      </c>
      <c r="C68" s="10" t="s">
        <v>11</v>
      </c>
      <c r="D68" s="10" t="str">
        <f>"210606100313"</f>
        <v>210606100313</v>
      </c>
      <c r="E68" s="9">
        <v>68</v>
      </c>
      <c r="F68" s="13">
        <v>52.61</v>
      </c>
      <c r="G68" s="12">
        <f t="shared" si="1"/>
        <v>61.843999999999994</v>
      </c>
      <c r="H68" s="9">
        <v>66</v>
      </c>
      <c r="I68" s="9" t="s">
        <v>53</v>
      </c>
    </row>
    <row r="69" spans="1:9" ht="24.75" customHeight="1">
      <c r="A69" s="9">
        <v>67</v>
      </c>
      <c r="B69" s="10" t="s">
        <v>78</v>
      </c>
      <c r="C69" s="10" t="s">
        <v>11</v>
      </c>
      <c r="D69" s="10" t="str">
        <f>"210606101315"</f>
        <v>210606101315</v>
      </c>
      <c r="E69" s="9">
        <v>63</v>
      </c>
      <c r="F69" s="13">
        <v>58.28</v>
      </c>
      <c r="G69" s="12">
        <f t="shared" si="1"/>
        <v>61.111999999999995</v>
      </c>
      <c r="H69" s="9">
        <v>67</v>
      </c>
      <c r="I69" s="9" t="s">
        <v>53</v>
      </c>
    </row>
    <row r="70" spans="1:9" ht="24.75" customHeight="1">
      <c r="A70" s="9">
        <v>68</v>
      </c>
      <c r="B70" s="10" t="s">
        <v>79</v>
      </c>
      <c r="C70" s="10" t="s">
        <v>11</v>
      </c>
      <c r="D70" s="10" t="str">
        <f>"210606100601"</f>
        <v>210606100601</v>
      </c>
      <c r="E70" s="9">
        <v>66</v>
      </c>
      <c r="F70" s="13">
        <v>53.36</v>
      </c>
      <c r="G70" s="12">
        <f t="shared" si="1"/>
        <v>60.944</v>
      </c>
      <c r="H70" s="9">
        <v>68</v>
      </c>
      <c r="I70" s="9" t="s">
        <v>53</v>
      </c>
    </row>
    <row r="71" spans="1:9" ht="24.75" customHeight="1">
      <c r="A71" s="9">
        <v>69</v>
      </c>
      <c r="B71" s="10" t="s">
        <v>80</v>
      </c>
      <c r="C71" s="10" t="s">
        <v>11</v>
      </c>
      <c r="D71" s="10" t="str">
        <f>"210606100221"</f>
        <v>210606100221</v>
      </c>
      <c r="E71" s="9">
        <v>63</v>
      </c>
      <c r="F71" s="13">
        <v>55.84</v>
      </c>
      <c r="G71" s="12">
        <f t="shared" si="1"/>
        <v>60.135999999999996</v>
      </c>
      <c r="H71" s="9">
        <v>69</v>
      </c>
      <c r="I71" s="9" t="s">
        <v>53</v>
      </c>
    </row>
    <row r="72" spans="1:9" ht="24.75" customHeight="1">
      <c r="A72" s="9">
        <v>70</v>
      </c>
      <c r="B72" s="10" t="s">
        <v>81</v>
      </c>
      <c r="C72" s="10" t="s">
        <v>11</v>
      </c>
      <c r="D72" s="10" t="str">
        <f>"210606101303"</f>
        <v>210606101303</v>
      </c>
      <c r="E72" s="9">
        <v>63</v>
      </c>
      <c r="F72" s="13">
        <v>55.46</v>
      </c>
      <c r="G72" s="12">
        <f t="shared" si="1"/>
        <v>59.983999999999995</v>
      </c>
      <c r="H72" s="9">
        <v>70</v>
      </c>
      <c r="I72" s="9" t="s">
        <v>53</v>
      </c>
    </row>
    <row r="73" spans="1:9" ht="24.75" customHeight="1">
      <c r="A73" s="9">
        <v>71</v>
      </c>
      <c r="B73" s="10" t="s">
        <v>82</v>
      </c>
      <c r="C73" s="10" t="s">
        <v>11</v>
      </c>
      <c r="D73" s="10" t="str">
        <f>"210606100512"</f>
        <v>210606100512</v>
      </c>
      <c r="E73" s="9">
        <v>63</v>
      </c>
      <c r="F73" s="13">
        <v>55.28</v>
      </c>
      <c r="G73" s="12">
        <f t="shared" si="1"/>
        <v>59.912</v>
      </c>
      <c r="H73" s="9">
        <v>71</v>
      </c>
      <c r="I73" s="9" t="s">
        <v>53</v>
      </c>
    </row>
    <row r="74" spans="1:9" ht="24.75" customHeight="1">
      <c r="A74" s="9">
        <v>72</v>
      </c>
      <c r="B74" s="10" t="s">
        <v>83</v>
      </c>
      <c r="C74" s="10" t="s">
        <v>11</v>
      </c>
      <c r="D74" s="10" t="str">
        <f>"210606100922"</f>
        <v>210606100922</v>
      </c>
      <c r="E74" s="9">
        <v>66</v>
      </c>
      <c r="F74" s="13">
        <v>49.52</v>
      </c>
      <c r="G74" s="12">
        <f t="shared" si="1"/>
        <v>59.408</v>
      </c>
      <c r="H74" s="9">
        <v>72</v>
      </c>
      <c r="I74" s="9" t="s">
        <v>53</v>
      </c>
    </row>
    <row r="75" spans="1:9" ht="24.75" customHeight="1">
      <c r="A75" s="9">
        <v>73</v>
      </c>
      <c r="B75" s="10" t="s">
        <v>84</v>
      </c>
      <c r="C75" s="10" t="s">
        <v>11</v>
      </c>
      <c r="D75" s="10" t="str">
        <f>"210606101305"</f>
        <v>210606101305</v>
      </c>
      <c r="E75" s="9">
        <v>74</v>
      </c>
      <c r="F75" s="16" t="s">
        <v>85</v>
      </c>
      <c r="G75" s="16" t="s">
        <v>85</v>
      </c>
      <c r="H75" s="16" t="s">
        <v>85</v>
      </c>
      <c r="I75" s="9"/>
    </row>
    <row r="76" spans="1:9" ht="24.75" customHeight="1">
      <c r="A76" s="9">
        <v>74</v>
      </c>
      <c r="B76" s="10" t="s">
        <v>86</v>
      </c>
      <c r="C76" s="10" t="s">
        <v>11</v>
      </c>
      <c r="D76" s="10" t="str">
        <f>"210606100720"</f>
        <v>210606100720</v>
      </c>
      <c r="E76" s="9">
        <v>68</v>
      </c>
      <c r="F76" s="16" t="s">
        <v>85</v>
      </c>
      <c r="G76" s="16" t="s">
        <v>85</v>
      </c>
      <c r="H76" s="16" t="s">
        <v>85</v>
      </c>
      <c r="I76" s="9"/>
    </row>
    <row r="77" spans="1:9" ht="24.75" customHeight="1">
      <c r="A77" s="9">
        <v>75</v>
      </c>
      <c r="B77" s="10" t="s">
        <v>87</v>
      </c>
      <c r="C77" s="10" t="s">
        <v>11</v>
      </c>
      <c r="D77" s="10" t="str">
        <f>"210606100809"</f>
        <v>210606100809</v>
      </c>
      <c r="E77" s="9">
        <v>68</v>
      </c>
      <c r="F77" s="16" t="s">
        <v>85</v>
      </c>
      <c r="G77" s="16" t="s">
        <v>85</v>
      </c>
      <c r="H77" s="16" t="s">
        <v>85</v>
      </c>
      <c r="I77" s="9"/>
    </row>
    <row r="78" spans="1:9" ht="24.75" customHeight="1">
      <c r="A78" s="9">
        <v>76</v>
      </c>
      <c r="B78" s="10" t="s">
        <v>88</v>
      </c>
      <c r="C78" s="10" t="s">
        <v>11</v>
      </c>
      <c r="D78" s="10" t="str">
        <f>"210606100213"</f>
        <v>210606100213</v>
      </c>
      <c r="E78" s="9">
        <v>67</v>
      </c>
      <c r="F78" s="16" t="s">
        <v>85</v>
      </c>
      <c r="G78" s="16" t="s">
        <v>85</v>
      </c>
      <c r="H78" s="16" t="s">
        <v>85</v>
      </c>
      <c r="I78" s="9"/>
    </row>
    <row r="79" spans="1:9" ht="24.75" customHeight="1">
      <c r="A79" s="9">
        <v>77</v>
      </c>
      <c r="B79" s="10" t="s">
        <v>89</v>
      </c>
      <c r="C79" s="10" t="s">
        <v>11</v>
      </c>
      <c r="D79" s="10" t="str">
        <f>"210606100825"</f>
        <v>210606100825</v>
      </c>
      <c r="E79" s="9">
        <v>67</v>
      </c>
      <c r="F79" s="16" t="s">
        <v>85</v>
      </c>
      <c r="G79" s="16" t="s">
        <v>85</v>
      </c>
      <c r="H79" s="16" t="s">
        <v>85</v>
      </c>
      <c r="I79" s="9"/>
    </row>
    <row r="80" spans="1:9" ht="24.75" customHeight="1">
      <c r="A80" s="9">
        <v>78</v>
      </c>
      <c r="B80" s="10" t="s">
        <v>90</v>
      </c>
      <c r="C80" s="10" t="s">
        <v>11</v>
      </c>
      <c r="D80" s="10" t="str">
        <f>"210606101528"</f>
        <v>210606101528</v>
      </c>
      <c r="E80" s="9">
        <v>67</v>
      </c>
      <c r="F80" s="16" t="s">
        <v>85</v>
      </c>
      <c r="G80" s="16" t="s">
        <v>85</v>
      </c>
      <c r="H80" s="16" t="s">
        <v>85</v>
      </c>
      <c r="I80" s="9"/>
    </row>
    <row r="81" spans="1:9" ht="24.75" customHeight="1">
      <c r="A81" s="9">
        <v>79</v>
      </c>
      <c r="B81" s="10" t="s">
        <v>91</v>
      </c>
      <c r="C81" s="10" t="s">
        <v>11</v>
      </c>
      <c r="D81" s="10" t="str">
        <f>"210606100116"</f>
        <v>210606100116</v>
      </c>
      <c r="E81" s="9">
        <v>66</v>
      </c>
      <c r="F81" s="16" t="s">
        <v>85</v>
      </c>
      <c r="G81" s="16" t="s">
        <v>85</v>
      </c>
      <c r="H81" s="16" t="s">
        <v>85</v>
      </c>
      <c r="I81" s="9"/>
    </row>
    <row r="82" spans="1:9" ht="24.75" customHeight="1">
      <c r="A82" s="9">
        <v>80</v>
      </c>
      <c r="B82" s="10" t="s">
        <v>92</v>
      </c>
      <c r="C82" s="10" t="s">
        <v>11</v>
      </c>
      <c r="D82" s="10" t="str">
        <f>"210606100706"</f>
        <v>210606100706</v>
      </c>
      <c r="E82" s="9">
        <v>66</v>
      </c>
      <c r="F82" s="16" t="s">
        <v>85</v>
      </c>
      <c r="G82" s="16" t="s">
        <v>85</v>
      </c>
      <c r="H82" s="16" t="s">
        <v>85</v>
      </c>
      <c r="I82" s="9"/>
    </row>
    <row r="83" spans="1:9" ht="24.75" customHeight="1">
      <c r="A83" s="9">
        <v>81</v>
      </c>
      <c r="B83" s="10" t="s">
        <v>93</v>
      </c>
      <c r="C83" s="10" t="s">
        <v>11</v>
      </c>
      <c r="D83" s="10" t="str">
        <f>"210606101003"</f>
        <v>210606101003</v>
      </c>
      <c r="E83" s="9">
        <v>66</v>
      </c>
      <c r="F83" s="16" t="s">
        <v>85</v>
      </c>
      <c r="G83" s="16" t="s">
        <v>85</v>
      </c>
      <c r="H83" s="16" t="s">
        <v>85</v>
      </c>
      <c r="I83" s="9"/>
    </row>
    <row r="84" spans="1:9" ht="24.75" customHeight="1">
      <c r="A84" s="9">
        <v>82</v>
      </c>
      <c r="B84" s="10" t="s">
        <v>94</v>
      </c>
      <c r="C84" s="10" t="s">
        <v>11</v>
      </c>
      <c r="D84" s="10" t="str">
        <f>"210606101408"</f>
        <v>210606101408</v>
      </c>
      <c r="E84" s="9">
        <v>65</v>
      </c>
      <c r="F84" s="16" t="s">
        <v>85</v>
      </c>
      <c r="G84" s="16" t="s">
        <v>85</v>
      </c>
      <c r="H84" s="16" t="s">
        <v>85</v>
      </c>
      <c r="I84" s="9"/>
    </row>
    <row r="85" spans="1:9" ht="24.75" customHeight="1">
      <c r="A85" s="9">
        <v>83</v>
      </c>
      <c r="B85" s="10" t="s">
        <v>95</v>
      </c>
      <c r="C85" s="10" t="s">
        <v>11</v>
      </c>
      <c r="D85" s="10" t="str">
        <f>"210606101523"</f>
        <v>210606101523</v>
      </c>
      <c r="E85" s="9">
        <v>65</v>
      </c>
      <c r="F85" s="16" t="s">
        <v>85</v>
      </c>
      <c r="G85" s="16" t="s">
        <v>85</v>
      </c>
      <c r="H85" s="16" t="s">
        <v>85</v>
      </c>
      <c r="I85" s="9"/>
    </row>
    <row r="86" spans="1:9" ht="24.75" customHeight="1">
      <c r="A86" s="9">
        <v>84</v>
      </c>
      <c r="B86" s="10" t="s">
        <v>96</v>
      </c>
      <c r="C86" s="10" t="s">
        <v>11</v>
      </c>
      <c r="D86" s="10" t="str">
        <f>"210606100119"</f>
        <v>210606100119</v>
      </c>
      <c r="E86" s="9">
        <v>64</v>
      </c>
      <c r="F86" s="16" t="s">
        <v>85</v>
      </c>
      <c r="G86" s="16" t="s">
        <v>85</v>
      </c>
      <c r="H86" s="16" t="s">
        <v>85</v>
      </c>
      <c r="I86" s="9"/>
    </row>
    <row r="87" spans="1:9" ht="24.75" customHeight="1">
      <c r="A87" s="9">
        <v>85</v>
      </c>
      <c r="B87" s="10" t="s">
        <v>97</v>
      </c>
      <c r="C87" s="10" t="s">
        <v>11</v>
      </c>
      <c r="D87" s="10" t="str">
        <f>"210606100814"</f>
        <v>210606100814</v>
      </c>
      <c r="E87" s="9">
        <v>64</v>
      </c>
      <c r="F87" s="16" t="s">
        <v>85</v>
      </c>
      <c r="G87" s="16" t="s">
        <v>85</v>
      </c>
      <c r="H87" s="16" t="s">
        <v>85</v>
      </c>
      <c r="I87" s="9"/>
    </row>
    <row r="88" spans="1:9" ht="24.75" customHeight="1">
      <c r="A88" s="9">
        <v>86</v>
      </c>
      <c r="B88" s="10" t="s">
        <v>98</v>
      </c>
      <c r="C88" s="10" t="s">
        <v>11</v>
      </c>
      <c r="D88" s="10" t="str">
        <f>"210606101306"</f>
        <v>210606101306</v>
      </c>
      <c r="E88" s="9">
        <v>64</v>
      </c>
      <c r="F88" s="16" t="s">
        <v>85</v>
      </c>
      <c r="G88" s="16" t="s">
        <v>85</v>
      </c>
      <c r="H88" s="16" t="s">
        <v>85</v>
      </c>
      <c r="I88" s="9"/>
    </row>
    <row r="89" spans="1:9" ht="24.75" customHeight="1">
      <c r="A89" s="9">
        <v>87</v>
      </c>
      <c r="B89" s="10" t="s">
        <v>99</v>
      </c>
      <c r="C89" s="10" t="s">
        <v>11</v>
      </c>
      <c r="D89" s="10" t="str">
        <f>"210606100611"</f>
        <v>210606100611</v>
      </c>
      <c r="E89" s="9">
        <v>63</v>
      </c>
      <c r="F89" s="16" t="s">
        <v>85</v>
      </c>
      <c r="G89" s="16" t="s">
        <v>85</v>
      </c>
      <c r="H89" s="16" t="s">
        <v>85</v>
      </c>
      <c r="I89" s="9"/>
    </row>
    <row r="90" spans="1:9" ht="24.75" customHeight="1">
      <c r="A90" s="9">
        <v>88</v>
      </c>
      <c r="B90" s="10" t="s">
        <v>100</v>
      </c>
      <c r="C90" s="10" t="s">
        <v>11</v>
      </c>
      <c r="D90" s="10" t="str">
        <f>"210606101330"</f>
        <v>210606101330</v>
      </c>
      <c r="E90" s="9">
        <v>63</v>
      </c>
      <c r="F90" s="16" t="s">
        <v>85</v>
      </c>
      <c r="G90" s="16" t="s">
        <v>85</v>
      </c>
      <c r="H90" s="16" t="s">
        <v>85</v>
      </c>
      <c r="I90" s="9"/>
    </row>
    <row r="91" spans="1:9" ht="24.75" customHeight="1">
      <c r="A91" s="9">
        <v>89</v>
      </c>
      <c r="B91" s="10" t="s">
        <v>101</v>
      </c>
      <c r="C91" s="10" t="s">
        <v>11</v>
      </c>
      <c r="D91" s="10" t="str">
        <f>"210606101501"</f>
        <v>210606101501</v>
      </c>
      <c r="E91" s="9">
        <v>63</v>
      </c>
      <c r="F91" s="16" t="s">
        <v>85</v>
      </c>
      <c r="G91" s="16" t="s">
        <v>85</v>
      </c>
      <c r="H91" s="16" t="s">
        <v>85</v>
      </c>
      <c r="I91" s="9"/>
    </row>
    <row r="92" spans="1:9" ht="24.75" customHeight="1">
      <c r="A92" s="9">
        <v>90</v>
      </c>
      <c r="B92" s="10" t="s">
        <v>102</v>
      </c>
      <c r="C92" s="10" t="s">
        <v>11</v>
      </c>
      <c r="D92" s="10" t="str">
        <f>"210606101609"</f>
        <v>210606101609</v>
      </c>
      <c r="E92" s="9">
        <v>63</v>
      </c>
      <c r="F92" s="16" t="s">
        <v>85</v>
      </c>
      <c r="G92" s="16" t="s">
        <v>85</v>
      </c>
      <c r="H92" s="16" t="s">
        <v>85</v>
      </c>
      <c r="I92" s="9"/>
    </row>
    <row r="93" spans="1:9" ht="24.75" customHeight="1">
      <c r="A93" s="9">
        <v>91</v>
      </c>
      <c r="B93" s="10" t="s">
        <v>103</v>
      </c>
      <c r="C93" s="10" t="s">
        <v>104</v>
      </c>
      <c r="D93" s="10" t="str">
        <f>"210606101801"</f>
        <v>210606101801</v>
      </c>
      <c r="E93" s="9">
        <v>58.5</v>
      </c>
      <c r="F93" s="11">
        <v>79</v>
      </c>
      <c r="G93" s="12">
        <f>(E93*0.6)+(F93*0.4)</f>
        <v>66.7</v>
      </c>
      <c r="H93" s="9">
        <v>1</v>
      </c>
      <c r="I93" s="9"/>
    </row>
    <row r="94" spans="1:9" ht="24.75" customHeight="1">
      <c r="A94" s="9">
        <v>92</v>
      </c>
      <c r="B94" s="10" t="s">
        <v>105</v>
      </c>
      <c r="C94" s="10" t="s">
        <v>104</v>
      </c>
      <c r="D94" s="10" t="str">
        <f>"210606101811"</f>
        <v>210606101811</v>
      </c>
      <c r="E94" s="9">
        <v>56.4</v>
      </c>
      <c r="F94" s="11">
        <v>66</v>
      </c>
      <c r="G94" s="12">
        <f>(E94*0.6)+(F94*0.4)</f>
        <v>60.239999999999995</v>
      </c>
      <c r="H94" s="9">
        <v>2</v>
      </c>
      <c r="I94" s="9"/>
    </row>
    <row r="95" spans="1:9" ht="24.75" customHeight="1">
      <c r="A95" s="9">
        <v>93</v>
      </c>
      <c r="B95" s="10" t="s">
        <v>106</v>
      </c>
      <c r="C95" s="10" t="s">
        <v>104</v>
      </c>
      <c r="D95" s="10" t="str">
        <f>"210606101809"</f>
        <v>210606101809</v>
      </c>
      <c r="E95" s="9">
        <v>58.7</v>
      </c>
      <c r="F95" s="11">
        <v>61.56</v>
      </c>
      <c r="G95" s="12">
        <f>(E95*0.6)+(F95*0.4)</f>
        <v>59.844</v>
      </c>
      <c r="H95" s="9">
        <v>3</v>
      </c>
      <c r="I95" s="9"/>
    </row>
    <row r="96" spans="1:9" ht="24.75" customHeight="1">
      <c r="A96" s="9">
        <v>94</v>
      </c>
      <c r="B96" s="10" t="s">
        <v>107</v>
      </c>
      <c r="C96" s="10" t="s">
        <v>104</v>
      </c>
      <c r="D96" s="10" t="str">
        <f>"210606101828"</f>
        <v>210606101828</v>
      </c>
      <c r="E96" s="9">
        <v>56.3</v>
      </c>
      <c r="F96" s="16" t="s">
        <v>85</v>
      </c>
      <c r="G96" s="16" t="s">
        <v>85</v>
      </c>
      <c r="H96" s="16" t="s">
        <v>85</v>
      </c>
      <c r="I96" s="9"/>
    </row>
    <row r="97" spans="1:9" ht="24.75" customHeight="1">
      <c r="A97" s="9">
        <v>95</v>
      </c>
      <c r="B97" s="10" t="s">
        <v>108</v>
      </c>
      <c r="C97" s="10" t="s">
        <v>109</v>
      </c>
      <c r="D97" s="10" t="str">
        <f>"210606102004"</f>
        <v>210606102004</v>
      </c>
      <c r="E97" s="9">
        <v>52.3</v>
      </c>
      <c r="F97" s="11">
        <v>69.17</v>
      </c>
      <c r="G97" s="12">
        <f aca="true" t="shared" si="2" ref="G97:G104">(E97*0.6)+(F97*0.4)</f>
        <v>59.048</v>
      </c>
      <c r="H97" s="9">
        <v>1</v>
      </c>
      <c r="I97" s="9"/>
    </row>
    <row r="98" spans="1:9" ht="24.75" customHeight="1">
      <c r="A98" s="9">
        <v>96</v>
      </c>
      <c r="B98" s="10" t="s">
        <v>110</v>
      </c>
      <c r="C98" s="10" t="s">
        <v>111</v>
      </c>
      <c r="D98" s="10" t="str">
        <f>"210606102023"</f>
        <v>210606102023</v>
      </c>
      <c r="E98" s="9">
        <v>52.5</v>
      </c>
      <c r="F98" s="17">
        <v>69.83</v>
      </c>
      <c r="G98" s="12">
        <f t="shared" si="2"/>
        <v>59.432</v>
      </c>
      <c r="H98" s="9">
        <v>1</v>
      </c>
      <c r="I98" s="9"/>
    </row>
    <row r="99" spans="1:9" ht="24.75" customHeight="1">
      <c r="A99" s="9">
        <v>97</v>
      </c>
      <c r="B99" s="10" t="s">
        <v>112</v>
      </c>
      <c r="C99" s="10" t="s">
        <v>111</v>
      </c>
      <c r="D99" s="10" t="str">
        <f>"210606102030"</f>
        <v>210606102030</v>
      </c>
      <c r="E99" s="9">
        <v>50.6</v>
      </c>
      <c r="F99" s="17">
        <v>67.33</v>
      </c>
      <c r="G99" s="12">
        <f t="shared" si="2"/>
        <v>57.292</v>
      </c>
      <c r="H99" s="9">
        <v>2</v>
      </c>
      <c r="I99" s="9"/>
    </row>
    <row r="100" spans="1:9" ht="24.75" customHeight="1">
      <c r="A100" s="9">
        <v>98</v>
      </c>
      <c r="B100" s="10" t="s">
        <v>113</v>
      </c>
      <c r="C100" s="10" t="s">
        <v>111</v>
      </c>
      <c r="D100" s="10" t="str">
        <f>"210606102017"</f>
        <v>210606102017</v>
      </c>
      <c r="E100" s="9">
        <v>55.7</v>
      </c>
      <c r="F100" s="13">
        <v>45</v>
      </c>
      <c r="G100" s="12">
        <f t="shared" si="2"/>
        <v>51.42</v>
      </c>
      <c r="H100" s="9">
        <v>3</v>
      </c>
      <c r="I100" s="9" t="s">
        <v>53</v>
      </c>
    </row>
    <row r="101" spans="1:9" ht="24.75" customHeight="1">
      <c r="A101" s="9">
        <v>99</v>
      </c>
      <c r="B101" s="10" t="s">
        <v>114</v>
      </c>
      <c r="C101" s="10" t="s">
        <v>111</v>
      </c>
      <c r="D101" s="10" t="str">
        <f>"210606102025"</f>
        <v>210606102025</v>
      </c>
      <c r="E101" s="9">
        <v>49.5</v>
      </c>
      <c r="F101" s="13">
        <v>50.67</v>
      </c>
      <c r="G101" s="12">
        <f t="shared" si="2"/>
        <v>49.968</v>
      </c>
      <c r="H101" s="9">
        <v>4</v>
      </c>
      <c r="I101" s="9" t="s">
        <v>53</v>
      </c>
    </row>
    <row r="102" spans="1:9" ht="24.75" customHeight="1">
      <c r="A102" s="9">
        <v>100</v>
      </c>
      <c r="B102" s="10" t="s">
        <v>115</v>
      </c>
      <c r="C102" s="10" t="s">
        <v>116</v>
      </c>
      <c r="D102" s="10" t="str">
        <f>"210606102108"</f>
        <v>210606102108</v>
      </c>
      <c r="E102" s="9">
        <v>57.5</v>
      </c>
      <c r="F102" s="11">
        <v>84.67</v>
      </c>
      <c r="G102" s="12">
        <f t="shared" si="2"/>
        <v>68.368</v>
      </c>
      <c r="H102" s="9">
        <v>1</v>
      </c>
      <c r="I102" s="9"/>
    </row>
    <row r="103" spans="1:9" ht="24.75" customHeight="1">
      <c r="A103" s="9">
        <v>101</v>
      </c>
      <c r="B103" s="10" t="s">
        <v>117</v>
      </c>
      <c r="C103" s="10" t="s">
        <v>116</v>
      </c>
      <c r="D103" s="10" t="str">
        <f>"210606102105"</f>
        <v>210606102105</v>
      </c>
      <c r="E103" s="9">
        <v>52.6</v>
      </c>
      <c r="F103" s="11">
        <v>80.33</v>
      </c>
      <c r="G103" s="12">
        <f t="shared" si="2"/>
        <v>63.69199999999999</v>
      </c>
      <c r="H103" s="9">
        <v>2</v>
      </c>
      <c r="I103" s="9"/>
    </row>
    <row r="104" spans="1:9" ht="24.75" customHeight="1">
      <c r="A104" s="9">
        <v>102</v>
      </c>
      <c r="B104" s="10" t="s">
        <v>118</v>
      </c>
      <c r="C104" s="10" t="s">
        <v>119</v>
      </c>
      <c r="D104" s="10" t="str">
        <f>"210606102126"</f>
        <v>210606102126</v>
      </c>
      <c r="E104" s="9">
        <v>47.8</v>
      </c>
      <c r="F104" s="11">
        <v>84.83</v>
      </c>
      <c r="G104" s="12">
        <f t="shared" si="2"/>
        <v>62.611999999999995</v>
      </c>
      <c r="H104" s="9">
        <v>1</v>
      </c>
      <c r="I104" s="9"/>
    </row>
    <row r="105" spans="1:9" ht="24.75" customHeight="1">
      <c r="A105" s="9">
        <v>103</v>
      </c>
      <c r="B105" s="10" t="s">
        <v>120</v>
      </c>
      <c r="C105" s="10" t="s">
        <v>119</v>
      </c>
      <c r="D105" s="10" t="str">
        <f>"210606102128"</f>
        <v>210606102128</v>
      </c>
      <c r="E105" s="9">
        <v>51.5</v>
      </c>
      <c r="F105" s="16" t="s">
        <v>85</v>
      </c>
      <c r="G105" s="16" t="s">
        <v>85</v>
      </c>
      <c r="H105" s="16" t="s">
        <v>85</v>
      </c>
      <c r="I105" s="9"/>
    </row>
    <row r="106" spans="1:9" ht="24.75" customHeight="1">
      <c r="A106" s="9">
        <v>104</v>
      </c>
      <c r="B106" s="10" t="s">
        <v>121</v>
      </c>
      <c r="C106" s="10" t="s">
        <v>122</v>
      </c>
      <c r="D106" s="10" t="str">
        <f>"210606102122"</f>
        <v>210606102122</v>
      </c>
      <c r="E106" s="9">
        <v>52.7</v>
      </c>
      <c r="F106" s="11">
        <v>67</v>
      </c>
      <c r="G106" s="12">
        <f>(E106*0.6)+(F106*0.4)</f>
        <v>58.42</v>
      </c>
      <c r="H106" s="9">
        <v>1</v>
      </c>
      <c r="I106" s="9"/>
    </row>
    <row r="107" spans="1:9" ht="24.75" customHeight="1">
      <c r="A107" s="9">
        <v>105</v>
      </c>
      <c r="B107" s="10" t="s">
        <v>123</v>
      </c>
      <c r="C107" s="10" t="s">
        <v>122</v>
      </c>
      <c r="D107" s="10" t="str">
        <f>"210606102115"</f>
        <v>210606102115</v>
      </c>
      <c r="E107" s="9">
        <v>58.3</v>
      </c>
      <c r="F107" s="16" t="s">
        <v>85</v>
      </c>
      <c r="G107" s="16" t="s">
        <v>85</v>
      </c>
      <c r="H107" s="16" t="s">
        <v>85</v>
      </c>
      <c r="I107" s="9"/>
    </row>
    <row r="108" spans="1:9" ht="24.75" customHeight="1">
      <c r="A108" s="9">
        <v>106</v>
      </c>
      <c r="B108" s="10" t="s">
        <v>124</v>
      </c>
      <c r="C108" s="10" t="s">
        <v>125</v>
      </c>
      <c r="D108" s="10" t="str">
        <f>"210606101902"</f>
        <v>210606101902</v>
      </c>
      <c r="E108" s="9">
        <v>64</v>
      </c>
      <c r="F108" s="11">
        <v>84.83</v>
      </c>
      <c r="G108" s="12">
        <f aca="true" t="shared" si="3" ref="G108:G124">(E108*0.6)+(F108*0.4)</f>
        <v>72.332</v>
      </c>
      <c r="H108" s="9">
        <v>1</v>
      </c>
      <c r="I108" s="9"/>
    </row>
    <row r="109" spans="1:9" ht="24.75" customHeight="1">
      <c r="A109" s="9">
        <v>107</v>
      </c>
      <c r="B109" s="10" t="s">
        <v>126</v>
      </c>
      <c r="C109" s="10" t="s">
        <v>125</v>
      </c>
      <c r="D109" s="10" t="str">
        <f>"210606101903"</f>
        <v>210606101903</v>
      </c>
      <c r="E109" s="9">
        <v>60.8</v>
      </c>
      <c r="F109" s="11">
        <v>83.67</v>
      </c>
      <c r="G109" s="12">
        <f t="shared" si="3"/>
        <v>69.94800000000001</v>
      </c>
      <c r="H109" s="9">
        <v>2</v>
      </c>
      <c r="I109" s="9"/>
    </row>
    <row r="110" spans="1:9" ht="24.75" customHeight="1">
      <c r="A110" s="9">
        <v>108</v>
      </c>
      <c r="B110" s="10" t="s">
        <v>127</v>
      </c>
      <c r="C110" s="10" t="s">
        <v>125</v>
      </c>
      <c r="D110" s="10" t="str">
        <f>"210606101909"</f>
        <v>210606101909</v>
      </c>
      <c r="E110" s="9">
        <v>59.9</v>
      </c>
      <c r="F110" s="11">
        <v>78.33</v>
      </c>
      <c r="G110" s="12">
        <f t="shared" si="3"/>
        <v>67.27199999999999</v>
      </c>
      <c r="H110" s="9">
        <v>3</v>
      </c>
      <c r="I110" s="9"/>
    </row>
    <row r="111" spans="1:9" ht="24.75" customHeight="1">
      <c r="A111" s="9">
        <v>109</v>
      </c>
      <c r="B111" s="10" t="s">
        <v>128</v>
      </c>
      <c r="C111" s="10" t="s">
        <v>129</v>
      </c>
      <c r="D111" s="10" t="str">
        <f>"210606101724"</f>
        <v>210606101724</v>
      </c>
      <c r="E111" s="9">
        <v>60.4</v>
      </c>
      <c r="F111" s="11">
        <v>80.33</v>
      </c>
      <c r="G111" s="12">
        <f t="shared" si="3"/>
        <v>68.37199999999999</v>
      </c>
      <c r="H111" s="9">
        <v>1</v>
      </c>
      <c r="I111" s="9"/>
    </row>
    <row r="112" spans="1:9" ht="24.75" customHeight="1">
      <c r="A112" s="9">
        <v>110</v>
      </c>
      <c r="B112" s="10" t="s">
        <v>130</v>
      </c>
      <c r="C112" s="10" t="s">
        <v>129</v>
      </c>
      <c r="D112" s="10" t="str">
        <f>"210606101722"</f>
        <v>210606101722</v>
      </c>
      <c r="E112" s="9">
        <v>54.6</v>
      </c>
      <c r="F112" s="11">
        <v>85.67</v>
      </c>
      <c r="G112" s="12">
        <f t="shared" si="3"/>
        <v>67.02799999999999</v>
      </c>
      <c r="H112" s="9">
        <v>2</v>
      </c>
      <c r="I112" s="9"/>
    </row>
    <row r="113" spans="1:9" ht="24.75" customHeight="1">
      <c r="A113" s="9">
        <v>111</v>
      </c>
      <c r="B113" s="10" t="s">
        <v>131</v>
      </c>
      <c r="C113" s="10" t="s">
        <v>129</v>
      </c>
      <c r="D113" s="10" t="str">
        <f>"210606101720"</f>
        <v>210606101720</v>
      </c>
      <c r="E113" s="9">
        <v>61.3</v>
      </c>
      <c r="F113" s="11">
        <v>72.67</v>
      </c>
      <c r="G113" s="12">
        <f t="shared" si="3"/>
        <v>65.848</v>
      </c>
      <c r="H113" s="9">
        <v>3</v>
      </c>
      <c r="I113" s="9"/>
    </row>
    <row r="114" spans="1:9" ht="24.75" customHeight="1">
      <c r="A114" s="9">
        <v>112</v>
      </c>
      <c r="B114" s="10" t="s">
        <v>132</v>
      </c>
      <c r="C114" s="10" t="s">
        <v>129</v>
      </c>
      <c r="D114" s="10" t="str">
        <f>"210606101723"</f>
        <v>210606101723</v>
      </c>
      <c r="E114" s="9">
        <v>59.9</v>
      </c>
      <c r="F114" s="11">
        <v>68.33</v>
      </c>
      <c r="G114" s="12">
        <f t="shared" si="3"/>
        <v>63.272</v>
      </c>
      <c r="H114" s="9">
        <v>4</v>
      </c>
      <c r="I114" s="9"/>
    </row>
    <row r="115" spans="1:9" ht="24.75" customHeight="1">
      <c r="A115" s="9">
        <v>113</v>
      </c>
      <c r="B115" s="10" t="s">
        <v>133</v>
      </c>
      <c r="C115" s="10" t="s">
        <v>134</v>
      </c>
      <c r="D115" s="10" t="str">
        <f>"210606101922"</f>
        <v>210606101922</v>
      </c>
      <c r="E115" s="9">
        <v>72.8</v>
      </c>
      <c r="F115" s="11">
        <v>84</v>
      </c>
      <c r="G115" s="12">
        <f t="shared" si="3"/>
        <v>77.28</v>
      </c>
      <c r="H115" s="9">
        <v>1</v>
      </c>
      <c r="I115" s="9"/>
    </row>
    <row r="116" spans="1:9" ht="24.75" customHeight="1">
      <c r="A116" s="9">
        <v>114</v>
      </c>
      <c r="B116" s="10" t="s">
        <v>135</v>
      </c>
      <c r="C116" s="10" t="s">
        <v>134</v>
      </c>
      <c r="D116" s="10" t="str">
        <f>"210606101919"</f>
        <v>210606101919</v>
      </c>
      <c r="E116" s="9">
        <v>65.4</v>
      </c>
      <c r="F116" s="11">
        <v>84.17</v>
      </c>
      <c r="G116" s="12">
        <f t="shared" si="3"/>
        <v>72.908</v>
      </c>
      <c r="H116" s="9">
        <v>2</v>
      </c>
      <c r="I116" s="9"/>
    </row>
    <row r="117" spans="1:9" ht="24.75" customHeight="1">
      <c r="A117" s="9">
        <v>115</v>
      </c>
      <c r="B117" s="10" t="s">
        <v>136</v>
      </c>
      <c r="C117" s="10" t="s">
        <v>134</v>
      </c>
      <c r="D117" s="10" t="str">
        <f>"210606101917"</f>
        <v>210606101917</v>
      </c>
      <c r="E117" s="9">
        <v>64.9</v>
      </c>
      <c r="F117" s="11">
        <v>71.33</v>
      </c>
      <c r="G117" s="12">
        <f t="shared" si="3"/>
        <v>67.47200000000001</v>
      </c>
      <c r="H117" s="9">
        <v>3</v>
      </c>
      <c r="I117" s="9"/>
    </row>
    <row r="118" spans="1:9" ht="24.75" customHeight="1">
      <c r="A118" s="9">
        <v>116</v>
      </c>
      <c r="B118" s="10" t="s">
        <v>137</v>
      </c>
      <c r="C118" s="10" t="s">
        <v>134</v>
      </c>
      <c r="D118" s="10" t="str">
        <f>"210606101921"</f>
        <v>210606101921</v>
      </c>
      <c r="E118" s="9">
        <v>63.8</v>
      </c>
      <c r="F118" s="11">
        <v>66</v>
      </c>
      <c r="G118" s="12">
        <f t="shared" si="3"/>
        <v>64.67999999999999</v>
      </c>
      <c r="H118" s="9">
        <v>4</v>
      </c>
      <c r="I118" s="9"/>
    </row>
    <row r="119" spans="1:9" ht="24.75" customHeight="1">
      <c r="A119" s="9">
        <v>117</v>
      </c>
      <c r="B119" s="10" t="s">
        <v>138</v>
      </c>
      <c r="C119" s="10" t="s">
        <v>139</v>
      </c>
      <c r="D119" s="10" t="str">
        <f>"210606101925"</f>
        <v>210606101925</v>
      </c>
      <c r="E119" s="9">
        <v>59.9</v>
      </c>
      <c r="F119" s="11">
        <v>86.5</v>
      </c>
      <c r="G119" s="12">
        <f t="shared" si="3"/>
        <v>70.53999999999999</v>
      </c>
      <c r="H119" s="9">
        <v>1</v>
      </c>
      <c r="I119" s="9"/>
    </row>
    <row r="120" spans="1:9" ht="24.75" customHeight="1">
      <c r="A120" s="9">
        <v>118</v>
      </c>
      <c r="B120" s="10" t="s">
        <v>140</v>
      </c>
      <c r="C120" s="10" t="s">
        <v>139</v>
      </c>
      <c r="D120" s="10" t="str">
        <f>"210606101926"</f>
        <v>210606101926</v>
      </c>
      <c r="E120" s="9">
        <v>56.3</v>
      </c>
      <c r="F120" s="11">
        <v>79</v>
      </c>
      <c r="G120" s="12">
        <f t="shared" si="3"/>
        <v>65.38</v>
      </c>
      <c r="H120" s="9">
        <v>2</v>
      </c>
      <c r="I120" s="9"/>
    </row>
    <row r="121" spans="1:9" ht="24.75" customHeight="1">
      <c r="A121" s="9">
        <v>119</v>
      </c>
      <c r="B121" s="10" t="s">
        <v>141</v>
      </c>
      <c r="C121" s="10" t="s">
        <v>142</v>
      </c>
      <c r="D121" s="10" t="str">
        <f>"210606101717"</f>
        <v>210606101717</v>
      </c>
      <c r="E121" s="9">
        <v>63.3</v>
      </c>
      <c r="F121" s="11">
        <v>77</v>
      </c>
      <c r="G121" s="12">
        <f t="shared" si="3"/>
        <v>68.78</v>
      </c>
      <c r="H121" s="9">
        <v>1</v>
      </c>
      <c r="I121" s="9"/>
    </row>
    <row r="122" spans="1:9" ht="24.75" customHeight="1">
      <c r="A122" s="9">
        <v>120</v>
      </c>
      <c r="B122" s="10" t="s">
        <v>143</v>
      </c>
      <c r="C122" s="10" t="s">
        <v>144</v>
      </c>
      <c r="D122" s="10" t="str">
        <f>"210606101924"</f>
        <v>210606101924</v>
      </c>
      <c r="E122" s="9">
        <v>63.8</v>
      </c>
      <c r="F122" s="11">
        <v>79.33</v>
      </c>
      <c r="G122" s="12">
        <f t="shared" si="3"/>
        <v>70.012</v>
      </c>
      <c r="H122" s="9">
        <v>1</v>
      </c>
      <c r="I122" s="9"/>
    </row>
    <row r="123" spans="1:9" ht="24.75" customHeight="1">
      <c r="A123" s="9">
        <v>121</v>
      </c>
      <c r="B123" s="10" t="s">
        <v>145</v>
      </c>
      <c r="C123" s="10" t="s">
        <v>146</v>
      </c>
      <c r="D123" s="10" t="str">
        <f>"210606101727"</f>
        <v>210606101727</v>
      </c>
      <c r="E123" s="9">
        <v>60.2</v>
      </c>
      <c r="F123" s="11">
        <v>73.67</v>
      </c>
      <c r="G123" s="12">
        <f t="shared" si="3"/>
        <v>65.588</v>
      </c>
      <c r="H123" s="9">
        <v>1</v>
      </c>
      <c r="I123" s="9"/>
    </row>
    <row r="124" spans="1:9" ht="24.75" customHeight="1">
      <c r="A124" s="9">
        <v>122</v>
      </c>
      <c r="B124" s="10" t="s">
        <v>147</v>
      </c>
      <c r="C124" s="10" t="s">
        <v>148</v>
      </c>
      <c r="D124" s="10" t="str">
        <f>"210606102002"</f>
        <v>210606102002</v>
      </c>
      <c r="E124" s="9">
        <v>48.2</v>
      </c>
      <c r="F124" s="13">
        <v>31.67</v>
      </c>
      <c r="G124" s="12">
        <f t="shared" si="3"/>
        <v>41.588</v>
      </c>
      <c r="H124" s="9">
        <v>1</v>
      </c>
      <c r="I124" s="9" t="s">
        <v>53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吴金漫</cp:lastModifiedBy>
  <dcterms:created xsi:type="dcterms:W3CDTF">2021-06-28T01:19:29Z</dcterms:created>
  <dcterms:modified xsi:type="dcterms:W3CDTF">2021-06-28T09:17:03Z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